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192.168.232.150\Aquisições_e_Contratos\2023\02 - LICITAÇÕES\09 - LPN 003-2023 - SEGUNDA ETAPA ILHA DO COCO\FASE INTERNA\"/>
    </mc:Choice>
  </mc:AlternateContent>
  <xr:revisionPtr revIDLastSave="0" documentId="13_ncr:1_{607FF15B-EDFE-4442-AC4D-9A54A16F0F0E}" xr6:coauthVersionLast="47" xr6:coauthVersionMax="47" xr10:uidLastSave="{00000000-0000-0000-0000-000000000000}"/>
  <bookViews>
    <workbookView xWindow="-120" yWindow="-120" windowWidth="29040" windowHeight="15720" tabRatio="785" activeTab="1" xr2:uid="{00000000-000D-0000-FFFF-FFFF00000000}"/>
  </bookViews>
  <sheets>
    <sheet name="Orçamento" sheetId="8" r:id="rId1"/>
    <sheet name="Cronograma" sheetId="7" r:id="rId2"/>
  </sheets>
  <externalReferences>
    <externalReference r:id="rId3"/>
    <externalReference r:id="rId4"/>
    <externalReference r:id="rId5"/>
    <externalReference r:id="rId6"/>
    <externalReference r:id="rId7"/>
  </externalReferences>
  <definedNames>
    <definedName name="\0" localSheetId="1">#REF!</definedName>
    <definedName name="\0">#REF!</definedName>
    <definedName name="\c" localSheetId="1">'[1]Bm 8'!#REF!</definedName>
    <definedName name="\c">'[1]Bm 8'!#REF!</definedName>
    <definedName name="\d" localSheetId="1">'[1]Bm 8'!#REF!</definedName>
    <definedName name="\d">'[1]Bm 8'!#REF!</definedName>
    <definedName name="\f">#N/A</definedName>
    <definedName name="\p">#N/A</definedName>
    <definedName name="\q" localSheetId="1">'[1]Bm 8'!#REF!</definedName>
    <definedName name="\q">'[1]Bm 8'!#REF!</definedName>
    <definedName name="\s">'[1]Bm 8'!#REF!</definedName>
    <definedName name="\x">'[1]Bm 8'!#REF!</definedName>
    <definedName name="___________BOR1">'[1]Bm 8'!#REF!</definedName>
    <definedName name="__________BOR1">'[1]Bm 8'!#REF!</definedName>
    <definedName name="_________BOR1">'[1]Bm 8'!#REF!</definedName>
    <definedName name="________BOR1">'[1]Bm 8'!#REF!</definedName>
    <definedName name="________NIL1" localSheetId="1">#REF!</definedName>
    <definedName name="________NIL1">#REF!</definedName>
    <definedName name="_______BOR1" localSheetId="1">'[1]Bm 8'!#REF!</definedName>
    <definedName name="_______BOR1">'[1]Bm 8'!#REF!</definedName>
    <definedName name="_______NIL1" localSheetId="1">#REF!</definedName>
    <definedName name="_______NIL1">#REF!</definedName>
    <definedName name="______BOR1" localSheetId="1">'[1]Bm 8'!#REF!</definedName>
    <definedName name="______BOR1">'[1]Bm 8'!#REF!</definedName>
    <definedName name="______NIL1" localSheetId="1">#REF!</definedName>
    <definedName name="______NIL1">#REF!</definedName>
    <definedName name="____BOR1" localSheetId="1">'[1]Bm 8'!#REF!</definedName>
    <definedName name="____BOR1">'[1]Bm 8'!#REF!</definedName>
    <definedName name="____NIL1" localSheetId="1">#REF!</definedName>
    <definedName name="____NIL1">#REF!</definedName>
    <definedName name="___BOR1" localSheetId="1">'[1]Bm 8'!#REF!</definedName>
    <definedName name="___BOR1">'[1]Bm 8'!#REF!</definedName>
    <definedName name="___NIL1" localSheetId="1">#REF!</definedName>
    <definedName name="___NIL1">#REF!</definedName>
    <definedName name="__123Graph_D" hidden="1">'[2]Etapa Única'!$C$125:$C$134</definedName>
    <definedName name="__123Graph_E" hidden="1">'[2]Etapa Única'!$E$125:$E$134</definedName>
    <definedName name="__BOR1" localSheetId="1">'[1]Bm 8'!#REF!</definedName>
    <definedName name="__BOR1">'[1]Bm 8'!#REF!</definedName>
    <definedName name="__NIL1" localSheetId="1">#REF!</definedName>
    <definedName name="__NIL1">#REF!</definedName>
    <definedName name="_BOR1" localSheetId="1">'[1]Bm 8'!#REF!</definedName>
    <definedName name="_BOR1">'[1]Bm 8'!#REF!</definedName>
    <definedName name="_xlnm._FilterDatabase" localSheetId="0" hidden="1">Orçamento!$A$6:$I$1343</definedName>
    <definedName name="_Key1" localSheetId="1" hidden="1">#REF!</definedName>
    <definedName name="_Key1" hidden="1">#REF!</definedName>
    <definedName name="_Key2" localSheetId="1" hidden="1">#REF!</definedName>
    <definedName name="_Key2" hidden="1">#REF!</definedName>
    <definedName name="_MM" hidden="1">#REF!</definedName>
    <definedName name="_NIL1">#REF!</definedName>
    <definedName name="_Order1" hidden="1">255</definedName>
    <definedName name="_Order2" hidden="1">255</definedName>
    <definedName name="_Sort" localSheetId="1" hidden="1">#REF!</definedName>
    <definedName name="_Sort" hidden="1">#REF!</definedName>
    <definedName name="a" localSheetId="1">'[1]Bm 8'!#REF!</definedName>
    <definedName name="a">'[1]Bm 8'!#REF!</definedName>
    <definedName name="acha.coluna" localSheetId="1">#REF!</definedName>
    <definedName name="acha.coluna">#REF!</definedName>
    <definedName name="acha.dados" localSheetId="1">#REF!</definedName>
    <definedName name="acha.dados">#REF!</definedName>
    <definedName name="acha.linha">#REF!</definedName>
    <definedName name="Adut" hidden="1">#REF!</definedName>
    <definedName name="_xlnm.Print_Area" localSheetId="1">Cronograma!$A$1:$O$120</definedName>
    <definedName name="_xlnm.Print_Area" localSheetId="0">Orçamento!$A$1:$I$1345</definedName>
    <definedName name="Área_impressão_IM" localSheetId="1">#REF!</definedName>
    <definedName name="Área_impressão_IM">#REF!</definedName>
    <definedName name="AUXILIARES" localSheetId="1">#REF!</definedName>
    <definedName name="AUXILIARES">#REF!</definedName>
    <definedName name="Código">#REF!</definedName>
    <definedName name="Comprimento_Equivalente">#REF!</definedName>
    <definedName name="contratada">#REF!</definedName>
    <definedName name="dfsdgtetg">'[1]Bm 8'!#REF!</definedName>
    <definedName name="DIAMETRO" localSheetId="1">#REF!</definedName>
    <definedName name="DIAMETRO">#REF!</definedName>
    <definedName name="EE" localSheetId="1" hidden="1">#REF!</definedName>
    <definedName name="EE" hidden="1">#REF!</definedName>
    <definedName name="Exist">#REF!</definedName>
    <definedName name="F" hidden="1">#REF!</definedName>
    <definedName name="GLDSKNGOERIGN">'[1]Bm 8'!#REF!</definedName>
    <definedName name="_xlnm.Recorder" localSheetId="1">#REF!</definedName>
    <definedName name="_xlnm.Recorder">#REF!</definedName>
    <definedName name="I" localSheetId="1" hidden="1">[4]Poço!#REF!</definedName>
    <definedName name="I" hidden="1">[3]Poço!#REF!</definedName>
    <definedName name="k" localSheetId="1">'[1]Bm 8'!#REF!</definedName>
    <definedName name="k">'[1]Bm 8'!#REF!</definedName>
    <definedName name="lista" localSheetId="1">#REF!</definedName>
    <definedName name="lista">#REF!</definedName>
    <definedName name="lista.coluna" localSheetId="1">#REF!</definedName>
    <definedName name="lista.coluna">#REF!</definedName>
    <definedName name="lista.linha">#REF!</definedName>
    <definedName name="nil">#REF!</definedName>
    <definedName name="Orçamento" hidden="1">#REF!</definedName>
    <definedName name="PASSARELAS">'[1]Bm 8'!#REF!</definedName>
    <definedName name="REATERRO_DE_VALAS_COMPACTADO_MECANICAMENTE" localSheetId="1">#REF!</definedName>
    <definedName name="REATERRO_DE_VALAS_COMPACTADO_MECANICAMENTE">#REF!</definedName>
    <definedName name="Recorder">#REF!</definedName>
    <definedName name="rere" localSheetId="1">#REF!</definedName>
    <definedName name="rere">#REF!</definedName>
    <definedName name="TABREC">'[5]TABELA RECURSOS'!$A$1:$G$142</definedName>
    <definedName name="TEMPO_CONTRATO" localSheetId="1">#REF!</definedName>
    <definedName name="TEMPO_CONTRATO">#REF!</definedName>
    <definedName name="_xlnm.Print_Titles" localSheetId="1">Cronograma!$1:$4</definedName>
    <definedName name="_xlnm.Print_Titles" localSheetId="0">Orçamento!$1:$6</definedName>
    <definedName name="TOT" localSheetId="1">'[1]Bm 8'!#REF!</definedName>
    <definedName name="TOT">'[1]Bm 8'!#REF!</definedName>
    <definedName name="Valores" localSheetId="1">#REF!</definedName>
    <definedName name="Valores">#REF!</definedName>
    <definedName name="VALORES_VALORES_Listar" localSheetId="1">#REF!</definedName>
    <definedName name="VALORES_VALORES_Listar">#REF!</definedName>
    <definedName name="Volume">#REF!</definedName>
  </definedNames>
  <calcPr calcId="181029"/>
</workbook>
</file>

<file path=xl/calcChain.xml><?xml version="1.0" encoding="utf-8"?>
<calcChain xmlns="http://schemas.openxmlformats.org/spreadsheetml/2006/main">
  <c r="H10" i="8" l="1"/>
  <c r="H11" i="8"/>
  <c r="H12" i="8"/>
  <c r="H13" i="8"/>
  <c r="H14" i="8"/>
  <c r="H15" i="8"/>
  <c r="H18" i="8"/>
  <c r="H19" i="8"/>
  <c r="H20" i="8"/>
  <c r="H21" i="8"/>
  <c r="H22" i="8"/>
  <c r="H23" i="8"/>
  <c r="H24" i="8"/>
  <c r="H17" i="8"/>
  <c r="H27" i="8"/>
  <c r="H28" i="8"/>
  <c r="H30" i="8"/>
  <c r="H31" i="8"/>
  <c r="H34" i="8"/>
  <c r="H35" i="8"/>
  <c r="H36" i="8"/>
  <c r="H37" i="8"/>
  <c r="H39" i="8"/>
  <c r="H40" i="8"/>
  <c r="H41" i="8"/>
  <c r="H42" i="8"/>
  <c r="H45" i="8"/>
  <c r="H46" i="8"/>
  <c r="H47" i="8"/>
  <c r="H48" i="8"/>
  <c r="H49" i="8"/>
  <c r="H50" i="8"/>
  <c r="H51" i="8"/>
  <c r="H52" i="8"/>
  <c r="H55" i="8"/>
  <c r="H56" i="8"/>
  <c r="H57" i="8"/>
  <c r="H59" i="8"/>
  <c r="H60" i="8"/>
  <c r="H61" i="8"/>
  <c r="H62" i="8"/>
  <c r="H63" i="8"/>
  <c r="H65" i="8"/>
  <c r="H66" i="8"/>
  <c r="H67" i="8"/>
  <c r="H68" i="8"/>
  <c r="H69" i="8"/>
  <c r="H70" i="8"/>
  <c r="H71" i="8"/>
  <c r="H72" i="8"/>
  <c r="H76" i="8"/>
  <c r="H78" i="8"/>
  <c r="H79" i="8"/>
  <c r="H80" i="8"/>
  <c r="H81" i="8"/>
  <c r="H83" i="8"/>
  <c r="H84" i="8"/>
  <c r="H86" i="8"/>
  <c r="H88" i="8"/>
  <c r="H90" i="8"/>
  <c r="H91" i="8"/>
  <c r="H92" i="8"/>
  <c r="H93" i="8"/>
  <c r="H94" i="8"/>
  <c r="H96" i="8"/>
  <c r="H97" i="8"/>
  <c r="H98" i="8"/>
  <c r="H99" i="8"/>
  <c r="H100" i="8"/>
  <c r="H102" i="8"/>
  <c r="H103" i="8"/>
  <c r="H106" i="8"/>
  <c r="H107" i="8"/>
  <c r="H108" i="8"/>
  <c r="H109" i="8"/>
  <c r="H110" i="8"/>
  <c r="H112" i="8"/>
  <c r="H114" i="8"/>
  <c r="H115" i="8"/>
  <c r="H116" i="8"/>
  <c r="H117" i="8"/>
  <c r="H118" i="8"/>
  <c r="H121" i="8"/>
  <c r="H122" i="8"/>
  <c r="H123" i="8"/>
  <c r="H124" i="8"/>
  <c r="H125" i="8"/>
  <c r="H126" i="8"/>
  <c r="H127" i="8"/>
  <c r="H128" i="8"/>
  <c r="H129" i="8"/>
  <c r="H131" i="8"/>
  <c r="H132" i="8"/>
  <c r="H133" i="8"/>
  <c r="H134" i="8"/>
  <c r="H135" i="8"/>
  <c r="H136" i="8"/>
  <c r="H138" i="8"/>
  <c r="H139" i="8"/>
  <c r="H140" i="8"/>
  <c r="H141" i="8"/>
  <c r="H143" i="8"/>
  <c r="H144" i="8"/>
  <c r="H145" i="8"/>
  <c r="H147" i="8"/>
  <c r="H148" i="8"/>
  <c r="H150" i="8"/>
  <c r="H151" i="8"/>
  <c r="H152" i="8"/>
  <c r="H153" i="8"/>
  <c r="H154" i="8"/>
  <c r="H155" i="8"/>
  <c r="H157" i="8"/>
  <c r="H158" i="8"/>
  <c r="H159" i="8"/>
  <c r="H160" i="8"/>
  <c r="H161" i="8"/>
  <c r="H163" i="8"/>
  <c r="H164" i="8"/>
  <c r="H165" i="8"/>
  <c r="H167" i="8"/>
  <c r="H168" i="8"/>
  <c r="H169" i="8"/>
  <c r="H170" i="8"/>
  <c r="H171" i="8"/>
  <c r="H172" i="8"/>
  <c r="H173" i="8"/>
  <c r="H174" i="8"/>
  <c r="H175" i="8"/>
  <c r="H176" i="8"/>
  <c r="H177" i="8"/>
  <c r="H178" i="8"/>
  <c r="H179" i="8"/>
  <c r="H180" i="8"/>
  <c r="H181" i="8"/>
  <c r="H182" i="8"/>
  <c r="H185" i="8"/>
  <c r="H186" i="8"/>
  <c r="H187" i="8"/>
  <c r="H188" i="8"/>
  <c r="H189" i="8"/>
  <c r="H190" i="8"/>
  <c r="H191" i="8"/>
  <c r="H192" i="8"/>
  <c r="H193" i="8"/>
  <c r="H194" i="8"/>
  <c r="H195" i="8"/>
  <c r="H197" i="8"/>
  <c r="H198" i="8"/>
  <c r="H199" i="8"/>
  <c r="H200" i="8"/>
  <c r="H201" i="8"/>
  <c r="H202" i="8"/>
  <c r="H205" i="8"/>
  <c r="H206" i="8"/>
  <c r="H207" i="8"/>
  <c r="H208" i="8"/>
  <c r="H209" i="8"/>
  <c r="H210" i="8"/>
  <c r="H211" i="8"/>
  <c r="H213" i="8"/>
  <c r="H214" i="8"/>
  <c r="H215" i="8"/>
  <c r="H216" i="8"/>
  <c r="H219" i="8"/>
  <c r="H220" i="8"/>
  <c r="H222" i="8"/>
  <c r="H225" i="8"/>
  <c r="H226" i="8"/>
  <c r="H228" i="8"/>
  <c r="H229" i="8"/>
  <c r="H232" i="8"/>
  <c r="H233" i="8"/>
  <c r="H234" i="8"/>
  <c r="H235" i="8"/>
  <c r="H237" i="8"/>
  <c r="H238" i="8"/>
  <c r="H239" i="8"/>
  <c r="H241" i="8"/>
  <c r="H244" i="8"/>
  <c r="H245" i="8"/>
  <c r="H246" i="8"/>
  <c r="H247" i="8"/>
  <c r="H248" i="8"/>
  <c r="H249" i="8"/>
  <c r="H250" i="8"/>
  <c r="H251" i="8"/>
  <c r="H252" i="8"/>
  <c r="H253" i="8"/>
  <c r="H255" i="8"/>
  <c r="H256" i="8"/>
  <c r="H257" i="8"/>
  <c r="H258" i="8"/>
  <c r="H259" i="8"/>
  <c r="H260" i="8"/>
  <c r="H261" i="8"/>
  <c r="H263" i="8"/>
  <c r="H264" i="8"/>
  <c r="H265" i="8"/>
  <c r="H269" i="8"/>
  <c r="H270" i="8"/>
  <c r="H271" i="8"/>
  <c r="H272" i="8"/>
  <c r="H273" i="8"/>
  <c r="H274" i="8"/>
  <c r="H275" i="8"/>
  <c r="H276" i="8"/>
  <c r="H279" i="8"/>
  <c r="H280" i="8"/>
  <c r="H281" i="8"/>
  <c r="H282" i="8"/>
  <c r="H283" i="8"/>
  <c r="H284" i="8"/>
  <c r="H285" i="8"/>
  <c r="H286" i="8"/>
  <c r="H288" i="8"/>
  <c r="H289" i="8"/>
  <c r="H292" i="8"/>
  <c r="H293" i="8"/>
  <c r="H294" i="8"/>
  <c r="H295" i="8"/>
  <c r="H296" i="8"/>
  <c r="H297" i="8"/>
  <c r="H298" i="8"/>
  <c r="H299" i="8"/>
  <c r="H300" i="8"/>
  <c r="H301" i="8"/>
  <c r="H302" i="8"/>
  <c r="H303" i="8"/>
  <c r="H304" i="8"/>
  <c r="H305" i="8"/>
  <c r="H307" i="8"/>
  <c r="H308" i="8"/>
  <c r="H309" i="8"/>
  <c r="H310" i="8"/>
  <c r="H311" i="8"/>
  <c r="H312" i="8"/>
  <c r="H313" i="8"/>
  <c r="H314" i="8"/>
  <c r="H315" i="8"/>
  <c r="H316" i="8"/>
  <c r="H317" i="8"/>
  <c r="H318" i="8"/>
  <c r="H319" i="8"/>
  <c r="H320" i="8"/>
  <c r="H321" i="8"/>
  <c r="H322" i="8"/>
  <c r="H323" i="8"/>
  <c r="H324" i="8"/>
  <c r="H325" i="8"/>
  <c r="H326" i="8"/>
  <c r="H328" i="8"/>
  <c r="H329" i="8"/>
  <c r="H330" i="8"/>
  <c r="H331" i="8"/>
  <c r="H332" i="8"/>
  <c r="H333" i="8"/>
  <c r="H334" i="8"/>
  <c r="H335" i="8"/>
  <c r="H336" i="8"/>
  <c r="H337" i="8"/>
  <c r="H338" i="8"/>
  <c r="H339" i="8"/>
  <c r="H340" i="8"/>
  <c r="H341" i="8"/>
  <c r="H342" i="8"/>
  <c r="H343" i="8"/>
  <c r="H344" i="8"/>
  <c r="H345" i="8"/>
  <c r="H346" i="8"/>
  <c r="H347" i="8"/>
  <c r="H348" i="8"/>
  <c r="H349" i="8"/>
  <c r="H350" i="8"/>
  <c r="H351" i="8"/>
  <c r="H352" i="8"/>
  <c r="H353" i="8"/>
  <c r="H354" i="8"/>
  <c r="H355" i="8"/>
  <c r="H356" i="8"/>
  <c r="H357" i="8"/>
  <c r="H358" i="8"/>
  <c r="H359" i="8"/>
  <c r="H361" i="8"/>
  <c r="H362" i="8"/>
  <c r="H363" i="8"/>
  <c r="H364" i="8"/>
  <c r="H365" i="8"/>
  <c r="H366" i="8"/>
  <c r="H367" i="8"/>
  <c r="H368" i="8"/>
  <c r="H369" i="8"/>
  <c r="H370" i="8"/>
  <c r="H371" i="8"/>
  <c r="H372" i="8"/>
  <c r="H373" i="8"/>
  <c r="H374" i="8"/>
  <c r="H375" i="8"/>
  <c r="H376" i="8"/>
  <c r="H377" i="8"/>
  <c r="H378" i="8"/>
  <c r="H379" i="8"/>
  <c r="H380" i="8"/>
  <c r="H381" i="8"/>
  <c r="H382" i="8"/>
  <c r="H383" i="8"/>
  <c r="H386" i="8"/>
  <c r="H387" i="8"/>
  <c r="H388" i="8"/>
  <c r="H389" i="8"/>
  <c r="H390" i="8"/>
  <c r="H391" i="8"/>
  <c r="H392" i="8"/>
  <c r="H393" i="8"/>
  <c r="H394" i="8"/>
  <c r="H395" i="8"/>
  <c r="H398" i="8"/>
  <c r="H399" i="8"/>
  <c r="H400" i="8"/>
  <c r="H401" i="8"/>
  <c r="H402" i="8"/>
  <c r="H404" i="8"/>
  <c r="H405" i="8"/>
  <c r="H406" i="8"/>
  <c r="H407" i="8"/>
  <c r="H408" i="8"/>
  <c r="H409" i="8"/>
  <c r="H410" i="8"/>
  <c r="H411" i="8"/>
  <c r="H413" i="8"/>
  <c r="H414" i="8"/>
  <c r="H415" i="8"/>
  <c r="H416" i="8"/>
  <c r="H417" i="8"/>
  <c r="H419" i="8"/>
  <c r="H420" i="8"/>
  <c r="H421" i="8"/>
  <c r="H423" i="8"/>
  <c r="H424" i="8"/>
  <c r="H425" i="8"/>
  <c r="H426" i="8"/>
  <c r="H427" i="8"/>
  <c r="H428" i="8"/>
  <c r="H429" i="8"/>
  <c r="H430" i="8"/>
  <c r="H432" i="8"/>
  <c r="H433" i="8"/>
  <c r="H435" i="8"/>
  <c r="H436" i="8"/>
  <c r="H437" i="8"/>
  <c r="H438" i="8"/>
  <c r="H439" i="8"/>
  <c r="H440" i="8"/>
  <c r="H441" i="8"/>
  <c r="H443" i="8"/>
  <c r="H444" i="8"/>
  <c r="H445" i="8"/>
  <c r="H446" i="8"/>
  <c r="H448" i="8"/>
  <c r="H449" i="8"/>
  <c r="H450" i="8"/>
  <c r="H451" i="8"/>
  <c r="H452" i="8"/>
  <c r="H453" i="8"/>
  <c r="H454" i="8"/>
  <c r="H455" i="8"/>
  <c r="H456" i="8"/>
  <c r="H457" i="8"/>
  <c r="H458" i="8"/>
  <c r="H461" i="8"/>
  <c r="H462" i="8"/>
  <c r="H463" i="8"/>
  <c r="H466" i="8"/>
  <c r="H467" i="8"/>
  <c r="H468" i="8"/>
  <c r="H469" i="8"/>
  <c r="H470" i="8"/>
  <c r="H472" i="8"/>
  <c r="H473" i="8"/>
  <c r="H474" i="8"/>
  <c r="H475" i="8"/>
  <c r="H476" i="8"/>
  <c r="H477" i="8"/>
  <c r="H478" i="8"/>
  <c r="H479" i="8"/>
  <c r="H480" i="8"/>
  <c r="H482" i="8"/>
  <c r="H484" i="8"/>
  <c r="H486" i="8"/>
  <c r="H488" i="8"/>
  <c r="H489" i="8"/>
  <c r="H491" i="8"/>
  <c r="H492" i="8"/>
  <c r="H493" i="8"/>
  <c r="H495" i="8"/>
  <c r="H496" i="8"/>
  <c r="H498" i="8"/>
  <c r="H499" i="8"/>
  <c r="H500" i="8"/>
  <c r="H501" i="8"/>
  <c r="H502" i="8"/>
  <c r="H503" i="8"/>
  <c r="H504" i="8"/>
  <c r="H505" i="8"/>
  <c r="H506" i="8"/>
  <c r="H507" i="8"/>
  <c r="H508" i="8"/>
  <c r="H510" i="8"/>
  <c r="H511" i="8"/>
  <c r="H513" i="8"/>
  <c r="H515" i="8"/>
  <c r="H516" i="8"/>
  <c r="H517" i="8"/>
  <c r="H518" i="8"/>
  <c r="H520" i="8"/>
  <c r="H522" i="8"/>
  <c r="H523" i="8"/>
  <c r="H524" i="8"/>
  <c r="H525" i="8"/>
  <c r="H526" i="8"/>
  <c r="H527" i="8"/>
  <c r="H528" i="8"/>
  <c r="H529" i="8"/>
  <c r="H530" i="8"/>
  <c r="H531" i="8"/>
  <c r="H532" i="8"/>
  <c r="H533" i="8"/>
  <c r="H534" i="8"/>
  <c r="H535" i="8"/>
  <c r="H536" i="8"/>
  <c r="H537" i="8"/>
  <c r="H538" i="8"/>
  <c r="H539" i="8"/>
  <c r="H540" i="8"/>
  <c r="H541" i="8"/>
  <c r="H542" i="8"/>
  <c r="H543" i="8"/>
  <c r="H544" i="8"/>
  <c r="H545" i="8"/>
  <c r="H546" i="8"/>
  <c r="H547" i="8"/>
  <c r="H548" i="8"/>
  <c r="H549" i="8"/>
  <c r="H550" i="8"/>
  <c r="H551" i="8"/>
  <c r="H553" i="8"/>
  <c r="H554" i="8"/>
  <c r="H556" i="8"/>
  <c r="H557" i="8"/>
  <c r="H558" i="8"/>
  <c r="H559" i="8"/>
  <c r="H560" i="8"/>
  <c r="H561" i="8"/>
  <c r="H563" i="8"/>
  <c r="H565" i="8"/>
  <c r="H567" i="8"/>
  <c r="H569" i="8"/>
  <c r="H570" i="8"/>
  <c r="H572" i="8"/>
  <c r="H573" i="8"/>
  <c r="H574" i="8"/>
  <c r="H576" i="8"/>
  <c r="H578" i="8"/>
  <c r="H580" i="8"/>
  <c r="H582" i="8"/>
  <c r="H583" i="8"/>
  <c r="H584" i="8"/>
  <c r="H585" i="8"/>
  <c r="H587" i="8"/>
  <c r="H588" i="8"/>
  <c r="H589" i="8"/>
  <c r="H590" i="8"/>
  <c r="H592" i="8"/>
  <c r="H593" i="8"/>
  <c r="H594" i="8"/>
  <c r="H595" i="8"/>
  <c r="H596" i="8"/>
  <c r="H598" i="8"/>
  <c r="H600" i="8"/>
  <c r="H601" i="8"/>
  <c r="H603" i="8"/>
  <c r="H604" i="8"/>
  <c r="H605" i="8"/>
  <c r="H606" i="8"/>
  <c r="H607" i="8"/>
  <c r="H608" i="8"/>
  <c r="H610" i="8"/>
  <c r="H611" i="8"/>
  <c r="H612" i="8"/>
  <c r="H613" i="8"/>
  <c r="H614" i="8"/>
  <c r="H616" i="8"/>
  <c r="H617" i="8"/>
  <c r="H618" i="8"/>
  <c r="H619" i="8"/>
  <c r="H620" i="8"/>
  <c r="H621" i="8"/>
  <c r="H622" i="8"/>
  <c r="H623" i="8"/>
  <c r="H624" i="8"/>
  <c r="H625" i="8"/>
  <c r="H627" i="8"/>
  <c r="H628" i="8"/>
  <c r="H630" i="8"/>
  <c r="H632" i="8"/>
  <c r="H633" i="8"/>
  <c r="H634" i="8"/>
  <c r="H635" i="8"/>
  <c r="H636" i="8"/>
  <c r="H638" i="8"/>
  <c r="H639" i="8"/>
  <c r="H640" i="8"/>
  <c r="H641" i="8"/>
  <c r="H642" i="8"/>
  <c r="H643" i="8"/>
  <c r="H644" i="8"/>
  <c r="H645" i="8"/>
  <c r="H647" i="8"/>
  <c r="H648" i="8"/>
  <c r="H649" i="8"/>
  <c r="H650" i="8"/>
  <c r="H652" i="8"/>
  <c r="H653" i="8"/>
  <c r="H654" i="8"/>
  <c r="H655" i="8"/>
  <c r="H656" i="8"/>
  <c r="H658" i="8"/>
  <c r="H659" i="8"/>
  <c r="H661" i="8"/>
  <c r="H662" i="8"/>
  <c r="H663" i="8"/>
  <c r="H664" i="8"/>
  <c r="H665" i="8"/>
  <c r="H667" i="8"/>
  <c r="H668" i="8"/>
  <c r="H669" i="8"/>
  <c r="H671" i="8"/>
  <c r="H673" i="8"/>
  <c r="H674" i="8"/>
  <c r="H676" i="8"/>
  <c r="H677" i="8"/>
  <c r="H678" i="8"/>
  <c r="H680" i="8"/>
  <c r="H681" i="8"/>
  <c r="H682" i="8"/>
  <c r="H683" i="8"/>
  <c r="H685" i="8"/>
  <c r="H686" i="8"/>
  <c r="H687" i="8"/>
  <c r="H689" i="8"/>
  <c r="H690" i="8"/>
  <c r="H691" i="8"/>
  <c r="H692" i="8"/>
  <c r="H693" i="8"/>
  <c r="H694" i="8"/>
  <c r="H695" i="8"/>
  <c r="H696" i="8"/>
  <c r="H698" i="8"/>
  <c r="H699" i="8"/>
  <c r="H700" i="8"/>
  <c r="H701" i="8"/>
  <c r="H702" i="8"/>
  <c r="H704" i="8"/>
  <c r="H705" i="8"/>
  <c r="H706" i="8"/>
  <c r="H707" i="8"/>
  <c r="H708" i="8"/>
  <c r="H709" i="8"/>
  <c r="H710" i="8"/>
  <c r="H711" i="8"/>
  <c r="H712" i="8"/>
  <c r="H713" i="8"/>
  <c r="H714" i="8"/>
  <c r="H715" i="8"/>
  <c r="H716" i="8"/>
  <c r="H717" i="8"/>
  <c r="H718" i="8"/>
  <c r="H719" i="8"/>
  <c r="H720" i="8"/>
  <c r="H721" i="8"/>
  <c r="H722" i="8"/>
  <c r="H723" i="8"/>
  <c r="H724" i="8"/>
  <c r="H725" i="8"/>
  <c r="H726" i="8"/>
  <c r="H727" i="8"/>
  <c r="H728" i="8"/>
  <c r="H729" i="8"/>
  <c r="H730" i="8"/>
  <c r="H731" i="8"/>
  <c r="H732" i="8"/>
  <c r="H733" i="8"/>
  <c r="H734" i="8"/>
  <c r="H735" i="8"/>
  <c r="H736" i="8"/>
  <c r="H737" i="8"/>
  <c r="H738" i="8"/>
  <c r="H739" i="8"/>
  <c r="H740" i="8"/>
  <c r="H741" i="8"/>
  <c r="H742" i="8"/>
  <c r="H743" i="8"/>
  <c r="H744" i="8"/>
  <c r="H745" i="8"/>
  <c r="H746" i="8"/>
  <c r="H747" i="8"/>
  <c r="H748" i="8"/>
  <c r="H749" i="8"/>
  <c r="H750" i="8"/>
  <c r="H751" i="8"/>
  <c r="H752" i="8"/>
  <c r="H753" i="8"/>
  <c r="H754" i="8"/>
  <c r="H755" i="8"/>
  <c r="H756" i="8"/>
  <c r="H757" i="8"/>
  <c r="H758" i="8"/>
  <c r="H759" i="8"/>
  <c r="H761" i="8"/>
  <c r="H762" i="8"/>
  <c r="H763" i="8"/>
  <c r="H764" i="8"/>
  <c r="H765" i="8"/>
  <c r="H766" i="8"/>
  <c r="H767" i="8"/>
  <c r="H768" i="8"/>
  <c r="H769" i="8"/>
  <c r="H770" i="8"/>
  <c r="H771" i="8"/>
  <c r="H772" i="8"/>
  <c r="H773" i="8"/>
  <c r="H774" i="8"/>
  <c r="H776" i="8"/>
  <c r="H777" i="8"/>
  <c r="H779" i="8"/>
  <c r="H780" i="8"/>
  <c r="H781" i="8"/>
  <c r="H782" i="8"/>
  <c r="H783" i="8"/>
  <c r="H784" i="8"/>
  <c r="H785" i="8"/>
  <c r="H786" i="8"/>
  <c r="H787" i="8"/>
  <c r="H788" i="8"/>
  <c r="H789" i="8"/>
  <c r="H790" i="8"/>
  <c r="H791" i="8"/>
  <c r="H792" i="8"/>
  <c r="H793" i="8"/>
  <c r="H794" i="8"/>
  <c r="H795" i="8"/>
  <c r="H796" i="8"/>
  <c r="H797" i="8"/>
  <c r="H798" i="8"/>
  <c r="H800" i="8"/>
  <c r="H801" i="8"/>
  <c r="H802" i="8"/>
  <c r="H803" i="8"/>
  <c r="H805" i="8"/>
  <c r="H806" i="8"/>
  <c r="H807" i="8"/>
  <c r="H809" i="8"/>
  <c r="H810" i="8"/>
  <c r="H812" i="8"/>
  <c r="H813" i="8"/>
  <c r="H814" i="8"/>
  <c r="H815" i="8"/>
  <c r="H816" i="8"/>
  <c r="H818" i="8"/>
  <c r="H819" i="8"/>
  <c r="H820" i="8"/>
  <c r="H821" i="8"/>
  <c r="H822" i="8"/>
  <c r="H823" i="8"/>
  <c r="H824" i="8"/>
  <c r="H825" i="8"/>
  <c r="H826" i="8"/>
  <c r="H827" i="8"/>
  <c r="H828" i="8"/>
  <c r="H829" i="8"/>
  <c r="H831" i="8"/>
  <c r="H832" i="8"/>
  <c r="H833" i="8"/>
  <c r="H834" i="8"/>
  <c r="H835" i="8"/>
  <c r="H836" i="8"/>
  <c r="H837" i="8"/>
  <c r="H838" i="8"/>
  <c r="H839" i="8"/>
  <c r="H840" i="8"/>
  <c r="H841" i="8"/>
  <c r="H842" i="8"/>
  <c r="H844" i="8"/>
  <c r="H845" i="8"/>
  <c r="H846" i="8"/>
  <c r="H847" i="8"/>
  <c r="H848" i="8"/>
  <c r="H849" i="8"/>
  <c r="H850" i="8"/>
  <c r="H851" i="8"/>
  <c r="H852" i="8"/>
  <c r="H853" i="8"/>
  <c r="H854" i="8"/>
  <c r="H856" i="8"/>
  <c r="H857" i="8"/>
  <c r="H858" i="8"/>
  <c r="H859" i="8"/>
  <c r="H860" i="8"/>
  <c r="H861" i="8"/>
  <c r="H863" i="8"/>
  <c r="H864" i="8"/>
  <c r="H865" i="8"/>
  <c r="H866" i="8"/>
  <c r="H867" i="8"/>
  <c r="H868" i="8"/>
  <c r="H869" i="8"/>
  <c r="H870" i="8"/>
  <c r="H871" i="8"/>
  <c r="H872" i="8"/>
  <c r="H873" i="8"/>
  <c r="H874" i="8"/>
  <c r="H876" i="8"/>
  <c r="H877" i="8"/>
  <c r="H878" i="8"/>
  <c r="H879" i="8"/>
  <c r="H880" i="8"/>
  <c r="H881" i="8"/>
  <c r="H882" i="8"/>
  <c r="H883" i="8"/>
  <c r="H884" i="8"/>
  <c r="H885" i="8"/>
  <c r="H886" i="8"/>
  <c r="H887" i="8"/>
  <c r="H888" i="8"/>
  <c r="H889" i="8"/>
  <c r="H890" i="8"/>
  <c r="H891" i="8"/>
  <c r="H892" i="8"/>
  <c r="H893" i="8"/>
  <c r="H894" i="8"/>
  <c r="H895" i="8"/>
  <c r="H896" i="8"/>
  <c r="H897" i="8"/>
  <c r="H898" i="8"/>
  <c r="H899" i="8"/>
  <c r="H900" i="8"/>
  <c r="H901" i="8"/>
  <c r="H902" i="8"/>
  <c r="H903" i="8"/>
  <c r="H904" i="8"/>
  <c r="H905" i="8"/>
  <c r="H906" i="8"/>
  <c r="H907" i="8"/>
  <c r="H908" i="8"/>
  <c r="H909" i="8"/>
  <c r="H910" i="8"/>
  <c r="H911" i="8"/>
  <c r="H912" i="8"/>
  <c r="H913" i="8"/>
  <c r="H914" i="8"/>
  <c r="H915" i="8"/>
  <c r="H916" i="8"/>
  <c r="H917" i="8"/>
  <c r="H918" i="8"/>
  <c r="H919" i="8"/>
  <c r="H920" i="8"/>
  <c r="H921" i="8"/>
  <c r="H922" i="8"/>
  <c r="H923" i="8"/>
  <c r="H924" i="8"/>
  <c r="H925" i="8"/>
  <c r="H926" i="8"/>
  <c r="H927" i="8"/>
  <c r="H928" i="8"/>
  <c r="H929" i="8"/>
  <c r="H930" i="8"/>
  <c r="H931" i="8"/>
  <c r="H932" i="8"/>
  <c r="H933" i="8"/>
  <c r="H934" i="8"/>
  <c r="H935" i="8"/>
  <c r="H936" i="8"/>
  <c r="H938" i="8"/>
  <c r="H939" i="8"/>
  <c r="H940" i="8"/>
  <c r="H941" i="8"/>
  <c r="H942" i="8"/>
  <c r="H943" i="8"/>
  <c r="H944" i="8"/>
  <c r="H945" i="8"/>
  <c r="H946" i="8"/>
  <c r="H948" i="8"/>
  <c r="H949" i="8"/>
  <c r="H950" i="8"/>
  <c r="H951" i="8"/>
  <c r="H952" i="8"/>
  <c r="H953" i="8"/>
  <c r="H954" i="8"/>
  <c r="H955" i="8"/>
  <c r="H956" i="8"/>
  <c r="H957" i="8"/>
  <c r="H958" i="8"/>
  <c r="H959" i="8"/>
  <c r="H960" i="8"/>
  <c r="H961" i="8"/>
  <c r="H962" i="8"/>
  <c r="H963" i="8"/>
  <c r="H964" i="8"/>
  <c r="H965" i="8"/>
  <c r="H966" i="8"/>
  <c r="H967" i="8"/>
  <c r="H968" i="8"/>
  <c r="H970" i="8"/>
  <c r="H971" i="8"/>
  <c r="H972" i="8"/>
  <c r="H973" i="8"/>
  <c r="H974" i="8"/>
  <c r="H975" i="8"/>
  <c r="H976" i="8"/>
  <c r="H977" i="8"/>
  <c r="H978" i="8"/>
  <c r="H979" i="8"/>
  <c r="H980" i="8"/>
  <c r="H981" i="8"/>
  <c r="H982" i="8"/>
  <c r="H983" i="8"/>
  <c r="H984" i="8"/>
  <c r="H985" i="8"/>
  <c r="H986" i="8"/>
  <c r="H987" i="8"/>
  <c r="H988" i="8"/>
  <c r="H989" i="8"/>
  <c r="H990" i="8"/>
  <c r="H991" i="8"/>
  <c r="H992" i="8"/>
  <c r="H993" i="8"/>
  <c r="H994" i="8"/>
  <c r="H996" i="8"/>
  <c r="H997" i="8"/>
  <c r="H999" i="8"/>
  <c r="H1000" i="8"/>
  <c r="H1001" i="8"/>
  <c r="H1002" i="8"/>
  <c r="H1003" i="8"/>
  <c r="H1004" i="8"/>
  <c r="H1005" i="8"/>
  <c r="H1006" i="8"/>
  <c r="H1007" i="8"/>
  <c r="H1008" i="8"/>
  <c r="H1009" i="8"/>
  <c r="H1010" i="8"/>
  <c r="H1011" i="8"/>
  <c r="H1012" i="8"/>
  <c r="H1013" i="8"/>
  <c r="H1014" i="8"/>
  <c r="H1015" i="8"/>
  <c r="H1016" i="8"/>
  <c r="H1017" i="8"/>
  <c r="H1018" i="8"/>
  <c r="H1019" i="8"/>
  <c r="H1020" i="8"/>
  <c r="H1022" i="8"/>
  <c r="H1024" i="8"/>
  <c r="H1027" i="8"/>
  <c r="H1028" i="8"/>
  <c r="H1030" i="8"/>
  <c r="H1031" i="8"/>
  <c r="H1032" i="8"/>
  <c r="H1033" i="8"/>
  <c r="H1034" i="8"/>
  <c r="H1035" i="8"/>
  <c r="H1037" i="8"/>
  <c r="H1038" i="8"/>
  <c r="H1039" i="8"/>
  <c r="H1040" i="8"/>
  <c r="H1041" i="8"/>
  <c r="H1042" i="8"/>
  <c r="H1044" i="8"/>
  <c r="H1045" i="8"/>
  <c r="H1046" i="8"/>
  <c r="H1047" i="8"/>
  <c r="H1048" i="8"/>
  <c r="H1049" i="8"/>
  <c r="H1050" i="8"/>
  <c r="H1051" i="8"/>
  <c r="H1052" i="8"/>
  <c r="H1053" i="8"/>
  <c r="H1054" i="8"/>
  <c r="H1056" i="8"/>
  <c r="H1057" i="8"/>
  <c r="H1058" i="8"/>
  <c r="H1060" i="8"/>
  <c r="H1062" i="8"/>
  <c r="H1063" i="8"/>
  <c r="H1064" i="8"/>
  <c r="H1065" i="8"/>
  <c r="H1066" i="8"/>
  <c r="H1067" i="8"/>
  <c r="H1069" i="8"/>
  <c r="H1070" i="8"/>
  <c r="H1071" i="8"/>
  <c r="H1072" i="8"/>
  <c r="H1073" i="8"/>
  <c r="H1075" i="8"/>
  <c r="H1076" i="8"/>
  <c r="H1077" i="8"/>
  <c r="H1078" i="8"/>
  <c r="H1079" i="8"/>
  <c r="H1080" i="8"/>
  <c r="H1081" i="8"/>
  <c r="H1082" i="8"/>
  <c r="H1083" i="8"/>
  <c r="H1084" i="8"/>
  <c r="H1086" i="8"/>
  <c r="H1087" i="8"/>
  <c r="H1088" i="8"/>
  <c r="H1090" i="8"/>
  <c r="H1092" i="8"/>
  <c r="H1093" i="8"/>
  <c r="H1095" i="8"/>
  <c r="H1097" i="8"/>
  <c r="H1098" i="8"/>
  <c r="H1099" i="8"/>
  <c r="H1100" i="8"/>
  <c r="H1101" i="8"/>
  <c r="H1102" i="8"/>
  <c r="H1104" i="8"/>
  <c r="H1105" i="8"/>
  <c r="H1107" i="8"/>
  <c r="H1108" i="8"/>
  <c r="H1109" i="8"/>
  <c r="H1110" i="8"/>
  <c r="H1111" i="8"/>
  <c r="H1112" i="8"/>
  <c r="H1114" i="8"/>
  <c r="H1115" i="8"/>
  <c r="H1116" i="8"/>
  <c r="H1117" i="8"/>
  <c r="H1119" i="8"/>
  <c r="H1120" i="8"/>
  <c r="H1121" i="8"/>
  <c r="H1122" i="8"/>
  <c r="H1123" i="8"/>
  <c r="H1124" i="8"/>
  <c r="H1125" i="8"/>
  <c r="H1126" i="8"/>
  <c r="H1127" i="8"/>
  <c r="H1128" i="8"/>
  <c r="H1129" i="8"/>
  <c r="H1131" i="8"/>
  <c r="H1132" i="8"/>
  <c r="H1133" i="8"/>
  <c r="H1135" i="8"/>
  <c r="H1137" i="8"/>
  <c r="H1138" i="8"/>
  <c r="H1139" i="8"/>
  <c r="H1140" i="8"/>
  <c r="H1141" i="8"/>
  <c r="H1142" i="8"/>
  <c r="H1144" i="8"/>
  <c r="H1145" i="8"/>
  <c r="H1146" i="8"/>
  <c r="H1147" i="8"/>
  <c r="H1148" i="8"/>
  <c r="H1149" i="8"/>
  <c r="H1151" i="8"/>
  <c r="H1153" i="8"/>
  <c r="H1155" i="8"/>
  <c r="H1156" i="8"/>
  <c r="H1158" i="8"/>
  <c r="H1160" i="8"/>
  <c r="H1161" i="8"/>
  <c r="H1162" i="8"/>
  <c r="H1163" i="8"/>
  <c r="H1165" i="8"/>
  <c r="H1166" i="8"/>
  <c r="H1167" i="8"/>
  <c r="H1169" i="8"/>
  <c r="H1170" i="8"/>
  <c r="H1172" i="8"/>
  <c r="H1173" i="8"/>
  <c r="H1175" i="8"/>
  <c r="H1177" i="8"/>
  <c r="H1178" i="8"/>
  <c r="H1179" i="8"/>
  <c r="H1180" i="8"/>
  <c r="H1181" i="8"/>
  <c r="H1182" i="8"/>
  <c r="H1183" i="8"/>
  <c r="H1184" i="8"/>
  <c r="H1186" i="8"/>
  <c r="H1187" i="8"/>
  <c r="H1188" i="8"/>
  <c r="H1189" i="8"/>
  <c r="H1191" i="8"/>
  <c r="H1192" i="8"/>
  <c r="H1193" i="8"/>
  <c r="H1194" i="8"/>
  <c r="H1195" i="8"/>
  <c r="H1197" i="8"/>
  <c r="H1198" i="8"/>
  <c r="H1199" i="8"/>
  <c r="H1200" i="8"/>
  <c r="H1202" i="8"/>
  <c r="H1204" i="8"/>
  <c r="H1205" i="8"/>
  <c r="H1206" i="8"/>
  <c r="H1207" i="8"/>
  <c r="H1208" i="8"/>
  <c r="H1209" i="8"/>
  <c r="H1212" i="8"/>
  <c r="H1213" i="8"/>
  <c r="H1215" i="8"/>
  <c r="H1216" i="8"/>
  <c r="H1217" i="8"/>
  <c r="H1218" i="8"/>
  <c r="H1219" i="8"/>
  <c r="H1220" i="8"/>
  <c r="H1222" i="8"/>
  <c r="H1223" i="8"/>
  <c r="H1224" i="8"/>
  <c r="H1225" i="8"/>
  <c r="H1226" i="8"/>
  <c r="H1227" i="8"/>
  <c r="H1229" i="8"/>
  <c r="H1230" i="8"/>
  <c r="H1231" i="8"/>
  <c r="H1232" i="8"/>
  <c r="H1233" i="8"/>
  <c r="H1234" i="8"/>
  <c r="H1235" i="8"/>
  <c r="H1236" i="8"/>
  <c r="H1237" i="8"/>
  <c r="H1238" i="8"/>
  <c r="H1239" i="8"/>
  <c r="H1241" i="8"/>
  <c r="H1242" i="8"/>
  <c r="H1243" i="8"/>
  <c r="H1245" i="8"/>
  <c r="H1246" i="8"/>
  <c r="H1247" i="8"/>
  <c r="H1249" i="8"/>
  <c r="H1250" i="8"/>
  <c r="H1251" i="8"/>
  <c r="H1252" i="8"/>
  <c r="H1253" i="8"/>
  <c r="H1254" i="8"/>
  <c r="H1256" i="8"/>
  <c r="H1257" i="8"/>
  <c r="H1258" i="8"/>
  <c r="H1259" i="8"/>
  <c r="H1260" i="8"/>
  <c r="H1261" i="8"/>
  <c r="H1263" i="8"/>
  <c r="H1264" i="8"/>
  <c r="H1265" i="8"/>
  <c r="H1266" i="8"/>
  <c r="H1267" i="8"/>
  <c r="H1268" i="8"/>
  <c r="H1269" i="8"/>
  <c r="H1270" i="8"/>
  <c r="H1271" i="8"/>
  <c r="H1272" i="8"/>
  <c r="H1274" i="8"/>
  <c r="H1275" i="8"/>
  <c r="H1276" i="8"/>
  <c r="H1277" i="8"/>
  <c r="H1279" i="8"/>
  <c r="H1280" i="8"/>
  <c r="H1281" i="8"/>
  <c r="H1283" i="8"/>
  <c r="H1284" i="8"/>
  <c r="H1286" i="8"/>
  <c r="H1288" i="8"/>
  <c r="H1289" i="8"/>
  <c r="H1290" i="8"/>
  <c r="H1291" i="8"/>
  <c r="H1292" i="8"/>
  <c r="H1293" i="8"/>
  <c r="H1294" i="8"/>
  <c r="H1296" i="8"/>
  <c r="H1297" i="8"/>
  <c r="H1299" i="8"/>
  <c r="H1301" i="8"/>
  <c r="H1302" i="8"/>
  <c r="H1303" i="8"/>
  <c r="H1304" i="8"/>
  <c r="H1306" i="8"/>
  <c r="H1307" i="8"/>
  <c r="H1308" i="8"/>
  <c r="H1309" i="8"/>
  <c r="H1311" i="8"/>
  <c r="H1312" i="8"/>
  <c r="H1313" i="8"/>
  <c r="H1315" i="8"/>
  <c r="H1316" i="8"/>
  <c r="H1317" i="8"/>
  <c r="H1318" i="8"/>
  <c r="H1319" i="8"/>
  <c r="H1320" i="8"/>
  <c r="H1321" i="8"/>
  <c r="H1322" i="8"/>
  <c r="H1323" i="8"/>
  <c r="H1324" i="8"/>
  <c r="H1326" i="8"/>
  <c r="H1327" i="8"/>
  <c r="H1329" i="8"/>
  <c r="H1331" i="8"/>
  <c r="H1332" i="8"/>
  <c r="H1333" i="8"/>
  <c r="H1334" i="8"/>
  <c r="H1336" i="8"/>
  <c r="H1338" i="8"/>
  <c r="H1339" i="8"/>
  <c r="H1340" i="8"/>
  <c r="H1341" i="8"/>
  <c r="H1342" i="8"/>
  <c r="H1343" i="8"/>
  <c r="I370" i="8" l="1"/>
  <c r="I337" i="8"/>
  <c r="I1263" i="8" l="1"/>
  <c r="I1075" i="8"/>
  <c r="I638" i="8"/>
  <c r="I367" i="8"/>
  <c r="I334" i="8"/>
  <c r="I273" i="8"/>
  <c r="I237" i="8"/>
  <c r="I49" i="8"/>
  <c r="I48" i="8"/>
  <c r="B50" i="7" l="1"/>
  <c r="B109" i="7" s="1"/>
  <c r="B53" i="7"/>
  <c r="B112" i="7" s="1"/>
  <c r="B47" i="7"/>
  <c r="B106" i="7" s="1"/>
  <c r="B44" i="7"/>
  <c r="B103" i="7" s="1"/>
  <c r="B41" i="7"/>
  <c r="B100" i="7" s="1"/>
  <c r="B38" i="7"/>
  <c r="B97" i="7" s="1"/>
  <c r="B35" i="7"/>
  <c r="B94" i="7" s="1"/>
  <c r="B32" i="7"/>
  <c r="B91" i="7" s="1"/>
  <c r="B29" i="7"/>
  <c r="B88" i="7" s="1"/>
  <c r="B26" i="7"/>
  <c r="B85" i="7" s="1"/>
  <c r="B23" i="7"/>
  <c r="B82" i="7" s="1"/>
  <c r="B20" i="7"/>
  <c r="B79" i="7" s="1"/>
  <c r="B17" i="7"/>
  <c r="B76" i="7" s="1"/>
  <c r="B14" i="7"/>
  <c r="B73" i="7" s="1"/>
  <c r="B11" i="7"/>
  <c r="B70" i="7" s="1"/>
  <c r="B8" i="7"/>
  <c r="B67" i="7" s="1"/>
  <c r="P104" i="7"/>
  <c r="P101" i="7"/>
  <c r="P98" i="7"/>
  <c r="P95" i="7"/>
  <c r="P92" i="7"/>
  <c r="P89" i="7"/>
  <c r="C4" i="7"/>
  <c r="I1343" i="8"/>
  <c r="I1342" i="8"/>
  <c r="I1341" i="8"/>
  <c r="I1340" i="8"/>
  <c r="I1339" i="8"/>
  <c r="I1338" i="8"/>
  <c r="I1336" i="8"/>
  <c r="I1335" i="8" s="1"/>
  <c r="I1334" i="8"/>
  <c r="I1333" i="8"/>
  <c r="I1332" i="8"/>
  <c r="I1331" i="8"/>
  <c r="I1329" i="8"/>
  <c r="I1328" i="8" s="1"/>
  <c r="I1327" i="8"/>
  <c r="I1326" i="8"/>
  <c r="I1324" i="8"/>
  <c r="I1323" i="8"/>
  <c r="I1322" i="8"/>
  <c r="I1321" i="8"/>
  <c r="I1320" i="8"/>
  <c r="I1319" i="8"/>
  <c r="I1318" i="8"/>
  <c r="I1317" i="8"/>
  <c r="I1316" i="8"/>
  <c r="I1315" i="8"/>
  <c r="I1313" i="8"/>
  <c r="I1312" i="8"/>
  <c r="I1311" i="8"/>
  <c r="I1309" i="8"/>
  <c r="I1308" i="8"/>
  <c r="I1307" i="8"/>
  <c r="I1306" i="8"/>
  <c r="I1304" i="8"/>
  <c r="I1303" i="8"/>
  <c r="I1302" i="8"/>
  <c r="I1301" i="8"/>
  <c r="I1299" i="8"/>
  <c r="I1298" i="8" s="1"/>
  <c r="I1297" i="8"/>
  <c r="I1296" i="8"/>
  <c r="I1294" i="8"/>
  <c r="I1293" i="8"/>
  <c r="I1292" i="8"/>
  <c r="I1291" i="8"/>
  <c r="I1290" i="8"/>
  <c r="I1289" i="8"/>
  <c r="I1288" i="8"/>
  <c r="I1286" i="8"/>
  <c r="I1285" i="8" s="1"/>
  <c r="I1284" i="8"/>
  <c r="I1283" i="8"/>
  <c r="I1281" i="8"/>
  <c r="I1280" i="8"/>
  <c r="I1279" i="8"/>
  <c r="I1277" i="8"/>
  <c r="I1276" i="8"/>
  <c r="I1275" i="8"/>
  <c r="I1274" i="8"/>
  <c r="I1272" i="8"/>
  <c r="I1271" i="8"/>
  <c r="I1270" i="8"/>
  <c r="I1269" i="8"/>
  <c r="I1268" i="8"/>
  <c r="I1267" i="8"/>
  <c r="I1266" i="8"/>
  <c r="I1265" i="8"/>
  <c r="I1264" i="8"/>
  <c r="I1261" i="8"/>
  <c r="I1260" i="8"/>
  <c r="I1259" i="8"/>
  <c r="I1258" i="8"/>
  <c r="I1257" i="8"/>
  <c r="I1256" i="8"/>
  <c r="I1254" i="8"/>
  <c r="I1253" i="8"/>
  <c r="I1252" i="8"/>
  <c r="I1251" i="8"/>
  <c r="I1250" i="8"/>
  <c r="I1249" i="8"/>
  <c r="I1247" i="8"/>
  <c r="I1246" i="8"/>
  <c r="I1245" i="8"/>
  <c r="I1243" i="8"/>
  <c r="I1242" i="8"/>
  <c r="I1241" i="8"/>
  <c r="I1239" i="8"/>
  <c r="I1238" i="8"/>
  <c r="I1237" i="8"/>
  <c r="I1236" i="8"/>
  <c r="I1235" i="8"/>
  <c r="I1234" i="8"/>
  <c r="I1233" i="8"/>
  <c r="I1232" i="8"/>
  <c r="I1231" i="8"/>
  <c r="I1230" i="8"/>
  <c r="I1229" i="8"/>
  <c r="I1227" i="8"/>
  <c r="I1226" i="8"/>
  <c r="I1225" i="8"/>
  <c r="I1224" i="8"/>
  <c r="I1223" i="8"/>
  <c r="I1222" i="8"/>
  <c r="I1220" i="8"/>
  <c r="I1219" i="8"/>
  <c r="I1218" i="8"/>
  <c r="I1217" i="8"/>
  <c r="I1216" i="8"/>
  <c r="I1215" i="8"/>
  <c r="I1213" i="8"/>
  <c r="I1212" i="8"/>
  <c r="I1209" i="8"/>
  <c r="I1208" i="8"/>
  <c r="I1207" i="8"/>
  <c r="I1206" i="8"/>
  <c r="I1205" i="8"/>
  <c r="I1204" i="8"/>
  <c r="I1202" i="8"/>
  <c r="I1201" i="8" s="1"/>
  <c r="I1200" i="8"/>
  <c r="I1199" i="8"/>
  <c r="I1198" i="8"/>
  <c r="I1197" i="8"/>
  <c r="I1195" i="8"/>
  <c r="I1194" i="8"/>
  <c r="I1193" i="8"/>
  <c r="I1192" i="8"/>
  <c r="I1191" i="8"/>
  <c r="I1189" i="8"/>
  <c r="I1188" i="8"/>
  <c r="I1187" i="8"/>
  <c r="I1186" i="8"/>
  <c r="I1184" i="8"/>
  <c r="I1183" i="8"/>
  <c r="I1182" i="8"/>
  <c r="I1181" i="8"/>
  <c r="I1180" i="8"/>
  <c r="I1179" i="8"/>
  <c r="I1178" i="8"/>
  <c r="I1177" i="8"/>
  <c r="I1175" i="8"/>
  <c r="I1174" i="8" s="1"/>
  <c r="I1173" i="8"/>
  <c r="I1172" i="8"/>
  <c r="I1170" i="8"/>
  <c r="I1169" i="8"/>
  <c r="I1167" i="8"/>
  <c r="I1166" i="8"/>
  <c r="I1165" i="8"/>
  <c r="I1163" i="8"/>
  <c r="I1162" i="8"/>
  <c r="I1161" i="8"/>
  <c r="I1160" i="8"/>
  <c r="I1158" i="8"/>
  <c r="I1157" i="8" s="1"/>
  <c r="I1156" i="8"/>
  <c r="I1155" i="8"/>
  <c r="I1153" i="8"/>
  <c r="I1152" i="8" s="1"/>
  <c r="I1151" i="8"/>
  <c r="I1150" i="8" s="1"/>
  <c r="I1149" i="8"/>
  <c r="I1148" i="8"/>
  <c r="I1147" i="8"/>
  <c r="I1146" i="8"/>
  <c r="I1145" i="8"/>
  <c r="I1144" i="8"/>
  <c r="I1142" i="8"/>
  <c r="I1141" i="8"/>
  <c r="I1140" i="8"/>
  <c r="I1139" i="8"/>
  <c r="I1138" i="8"/>
  <c r="I1137" i="8"/>
  <c r="I1135" i="8"/>
  <c r="I1134" i="8" s="1"/>
  <c r="I1133" i="8"/>
  <c r="I1132" i="8"/>
  <c r="I1131" i="8"/>
  <c r="I1129" i="8"/>
  <c r="I1128" i="8"/>
  <c r="I1127" i="8"/>
  <c r="I1126" i="8"/>
  <c r="I1125" i="8"/>
  <c r="I1124" i="8"/>
  <c r="I1123" i="8"/>
  <c r="I1122" i="8"/>
  <c r="I1121" i="8"/>
  <c r="I1120" i="8"/>
  <c r="I1119" i="8"/>
  <c r="I1117" i="8"/>
  <c r="I1116" i="8"/>
  <c r="I1115" i="8"/>
  <c r="I1114" i="8"/>
  <c r="I1112" i="8"/>
  <c r="I1111" i="8"/>
  <c r="I1110" i="8"/>
  <c r="I1109" i="8"/>
  <c r="I1108" i="8"/>
  <c r="I1107" i="8"/>
  <c r="I1105" i="8"/>
  <c r="I1104" i="8"/>
  <c r="I1102" i="8"/>
  <c r="I1101" i="8"/>
  <c r="I1100" i="8"/>
  <c r="I1099" i="8"/>
  <c r="I1098" i="8"/>
  <c r="I1097" i="8"/>
  <c r="I1095" i="8"/>
  <c r="I1094" i="8" s="1"/>
  <c r="I1093" i="8"/>
  <c r="I1092" i="8"/>
  <c r="I1090" i="8"/>
  <c r="I1089" i="8" s="1"/>
  <c r="I1088" i="8"/>
  <c r="I1087" i="8"/>
  <c r="I1086" i="8"/>
  <c r="I1084" i="8"/>
  <c r="I1083" i="8"/>
  <c r="I1082" i="8"/>
  <c r="I1081" i="8"/>
  <c r="I1080" i="8"/>
  <c r="I1079" i="8"/>
  <c r="I1078" i="8"/>
  <c r="I1077" i="8"/>
  <c r="I1076" i="8"/>
  <c r="I1073" i="8"/>
  <c r="I1072" i="8"/>
  <c r="I1071" i="8"/>
  <c r="I1070" i="8"/>
  <c r="I1069" i="8"/>
  <c r="I1067" i="8"/>
  <c r="I1066" i="8"/>
  <c r="I1065" i="8"/>
  <c r="I1064" i="8"/>
  <c r="I1063" i="8"/>
  <c r="I1062" i="8"/>
  <c r="I1060" i="8"/>
  <c r="I1059" i="8" s="1"/>
  <c r="I1058" i="8"/>
  <c r="I1057" i="8"/>
  <c r="I1056" i="8"/>
  <c r="I1054" i="8"/>
  <c r="I1053" i="8"/>
  <c r="I1052" i="8"/>
  <c r="I1051" i="8"/>
  <c r="I1050" i="8"/>
  <c r="I1049" i="8"/>
  <c r="I1048" i="8"/>
  <c r="I1047" i="8"/>
  <c r="I1046" i="8"/>
  <c r="I1045" i="8"/>
  <c r="I1044" i="8"/>
  <c r="I1042" i="8"/>
  <c r="I1041" i="8"/>
  <c r="I1040" i="8"/>
  <c r="I1039" i="8"/>
  <c r="I1038" i="8"/>
  <c r="I1037" i="8"/>
  <c r="I1035" i="8"/>
  <c r="I1034" i="8"/>
  <c r="I1033" i="8"/>
  <c r="I1032" i="8"/>
  <c r="I1031" i="8"/>
  <c r="I1030" i="8"/>
  <c r="I1028" i="8"/>
  <c r="I1027" i="8"/>
  <c r="I1024" i="8"/>
  <c r="I1023" i="8" s="1"/>
  <c r="I1022" i="8"/>
  <c r="I1021" i="8" s="1"/>
  <c r="I1020" i="8"/>
  <c r="I1019" i="8"/>
  <c r="I1018" i="8"/>
  <c r="I1017" i="8"/>
  <c r="I1016" i="8"/>
  <c r="I1015" i="8"/>
  <c r="I1014" i="8"/>
  <c r="I1013" i="8"/>
  <c r="I1012" i="8"/>
  <c r="I1011" i="8"/>
  <c r="I1010" i="8"/>
  <c r="I1009" i="8"/>
  <c r="I1008" i="8"/>
  <c r="I1007" i="8"/>
  <c r="I1006" i="8"/>
  <c r="I1005" i="8"/>
  <c r="I1004" i="8"/>
  <c r="I1003" i="8"/>
  <c r="I1002" i="8"/>
  <c r="I1001" i="8"/>
  <c r="I1000" i="8"/>
  <c r="I999" i="8"/>
  <c r="I997" i="8"/>
  <c r="I996" i="8"/>
  <c r="I994" i="8"/>
  <c r="I993" i="8"/>
  <c r="I992" i="8"/>
  <c r="I991" i="8"/>
  <c r="I990" i="8"/>
  <c r="I989" i="8"/>
  <c r="I988" i="8"/>
  <c r="I987" i="8"/>
  <c r="I986" i="8"/>
  <c r="I985" i="8"/>
  <c r="I984" i="8"/>
  <c r="I983" i="8"/>
  <c r="I982" i="8"/>
  <c r="I981" i="8"/>
  <c r="I980" i="8"/>
  <c r="I979" i="8"/>
  <c r="I978" i="8"/>
  <c r="I977" i="8"/>
  <c r="I976" i="8"/>
  <c r="I975" i="8"/>
  <c r="I974" i="8"/>
  <c r="I973" i="8"/>
  <c r="I972" i="8"/>
  <c r="I971" i="8"/>
  <c r="I970" i="8"/>
  <c r="I968" i="8"/>
  <c r="I967" i="8"/>
  <c r="I966" i="8"/>
  <c r="I965" i="8"/>
  <c r="I964" i="8"/>
  <c r="I963" i="8"/>
  <c r="I962" i="8"/>
  <c r="I961" i="8"/>
  <c r="I960" i="8"/>
  <c r="I959" i="8"/>
  <c r="I958" i="8"/>
  <c r="I957" i="8"/>
  <c r="I956" i="8"/>
  <c r="I955" i="8"/>
  <c r="I954" i="8"/>
  <c r="I953" i="8"/>
  <c r="I952" i="8"/>
  <c r="I951" i="8"/>
  <c r="I950" i="8"/>
  <c r="I949" i="8"/>
  <c r="I948" i="8"/>
  <c r="I946" i="8"/>
  <c r="I945" i="8"/>
  <c r="I944" i="8"/>
  <c r="I943" i="8"/>
  <c r="I942" i="8"/>
  <c r="I941" i="8"/>
  <c r="I940" i="8"/>
  <c r="I939" i="8"/>
  <c r="I938" i="8"/>
  <c r="I936" i="8"/>
  <c r="I935" i="8"/>
  <c r="I934" i="8"/>
  <c r="I933" i="8"/>
  <c r="I932" i="8"/>
  <c r="I931" i="8"/>
  <c r="I930" i="8"/>
  <c r="I929" i="8"/>
  <c r="I928" i="8"/>
  <c r="I927" i="8"/>
  <c r="I926" i="8"/>
  <c r="I925" i="8"/>
  <c r="I924" i="8"/>
  <c r="I923" i="8"/>
  <c r="I922" i="8"/>
  <c r="I921" i="8"/>
  <c r="I920" i="8"/>
  <c r="I919" i="8"/>
  <c r="I918" i="8"/>
  <c r="I917" i="8"/>
  <c r="I916" i="8"/>
  <c r="I915" i="8"/>
  <c r="I914" i="8"/>
  <c r="I913" i="8"/>
  <c r="I912" i="8"/>
  <c r="I911" i="8"/>
  <c r="I910" i="8"/>
  <c r="I909" i="8"/>
  <c r="I908" i="8"/>
  <c r="I907" i="8"/>
  <c r="I906" i="8"/>
  <c r="I905" i="8"/>
  <c r="I904" i="8"/>
  <c r="I903" i="8"/>
  <c r="I902" i="8"/>
  <c r="I901" i="8"/>
  <c r="I900" i="8"/>
  <c r="I899" i="8"/>
  <c r="I898" i="8"/>
  <c r="I897" i="8"/>
  <c r="I896" i="8"/>
  <c r="I895" i="8"/>
  <c r="I894" i="8"/>
  <c r="I893" i="8"/>
  <c r="I892" i="8"/>
  <c r="I891" i="8"/>
  <c r="I890" i="8"/>
  <c r="I889" i="8"/>
  <c r="I888" i="8"/>
  <c r="I887" i="8"/>
  <c r="I886" i="8"/>
  <c r="I885" i="8"/>
  <c r="I884" i="8"/>
  <c r="I883" i="8"/>
  <c r="I882" i="8"/>
  <c r="I881" i="8"/>
  <c r="I880" i="8"/>
  <c r="I879" i="8"/>
  <c r="I878" i="8"/>
  <c r="I877" i="8"/>
  <c r="I876" i="8"/>
  <c r="I874" i="8"/>
  <c r="I873" i="8"/>
  <c r="I872" i="8"/>
  <c r="I871" i="8"/>
  <c r="I870" i="8"/>
  <c r="I869" i="8"/>
  <c r="I868" i="8"/>
  <c r="I867" i="8"/>
  <c r="I866" i="8"/>
  <c r="I865" i="8"/>
  <c r="I864" i="8"/>
  <c r="I863" i="8"/>
  <c r="I861" i="8"/>
  <c r="I860" i="8"/>
  <c r="I859" i="8"/>
  <c r="I858" i="8"/>
  <c r="I857" i="8"/>
  <c r="I856" i="8"/>
  <c r="I854" i="8"/>
  <c r="I853" i="8"/>
  <c r="I852" i="8"/>
  <c r="I851" i="8"/>
  <c r="I850" i="8"/>
  <c r="I849" i="8"/>
  <c r="I848" i="8"/>
  <c r="I847" i="8"/>
  <c r="I846" i="8"/>
  <c r="I845" i="8"/>
  <c r="I844" i="8"/>
  <c r="I842" i="8"/>
  <c r="I841" i="8"/>
  <c r="I840" i="8"/>
  <c r="I839" i="8"/>
  <c r="I838" i="8"/>
  <c r="I837" i="8"/>
  <c r="I836" i="8"/>
  <c r="I835" i="8"/>
  <c r="I834" i="8"/>
  <c r="I833" i="8"/>
  <c r="I832" i="8"/>
  <c r="I831" i="8"/>
  <c r="I829" i="8"/>
  <c r="I828" i="8"/>
  <c r="I827" i="8"/>
  <c r="I826" i="8"/>
  <c r="I825" i="8"/>
  <c r="I824" i="8"/>
  <c r="I823" i="8"/>
  <c r="I822" i="8"/>
  <c r="I821" i="8"/>
  <c r="I820" i="8"/>
  <c r="I819" i="8"/>
  <c r="I818" i="8"/>
  <c r="I816" i="8"/>
  <c r="I815" i="8"/>
  <c r="I814" i="8"/>
  <c r="I813" i="8"/>
  <c r="I812" i="8"/>
  <c r="I810" i="8"/>
  <c r="I809" i="8"/>
  <c r="I807" i="8"/>
  <c r="I806" i="8"/>
  <c r="I805" i="8"/>
  <c r="I803" i="8"/>
  <c r="I802" i="8"/>
  <c r="I801" i="8"/>
  <c r="I800" i="8"/>
  <c r="I798" i="8"/>
  <c r="I797" i="8"/>
  <c r="I796" i="8"/>
  <c r="I795" i="8"/>
  <c r="I794" i="8"/>
  <c r="I793" i="8"/>
  <c r="I792" i="8"/>
  <c r="I791" i="8"/>
  <c r="I790" i="8"/>
  <c r="I789" i="8"/>
  <c r="I788" i="8"/>
  <c r="I787" i="8"/>
  <c r="I786" i="8"/>
  <c r="I785" i="8"/>
  <c r="I784" i="8"/>
  <c r="I783" i="8"/>
  <c r="I782" i="8"/>
  <c r="I781" i="8"/>
  <c r="I780" i="8"/>
  <c r="I779" i="8"/>
  <c r="I777" i="8"/>
  <c r="I776" i="8"/>
  <c r="I774" i="8"/>
  <c r="I773" i="8"/>
  <c r="I772" i="8"/>
  <c r="I771" i="8"/>
  <c r="I770" i="8"/>
  <c r="I769" i="8"/>
  <c r="I768" i="8"/>
  <c r="I767" i="8"/>
  <c r="I766" i="8"/>
  <c r="I765" i="8"/>
  <c r="I764" i="8"/>
  <c r="I763" i="8"/>
  <c r="I762" i="8"/>
  <c r="I761" i="8"/>
  <c r="I759" i="8"/>
  <c r="I758" i="8"/>
  <c r="I757" i="8"/>
  <c r="I756" i="8"/>
  <c r="I755" i="8"/>
  <c r="I754" i="8"/>
  <c r="I753" i="8"/>
  <c r="I752" i="8"/>
  <c r="I751" i="8"/>
  <c r="I750" i="8"/>
  <c r="I749" i="8"/>
  <c r="I748" i="8"/>
  <c r="I747" i="8"/>
  <c r="I746" i="8"/>
  <c r="I745" i="8"/>
  <c r="I744" i="8"/>
  <c r="I743" i="8"/>
  <c r="I742" i="8"/>
  <c r="I741" i="8"/>
  <c r="I740" i="8"/>
  <c r="I739" i="8"/>
  <c r="I738" i="8"/>
  <c r="I737" i="8"/>
  <c r="I736" i="8"/>
  <c r="I735" i="8"/>
  <c r="I734" i="8"/>
  <c r="I733" i="8"/>
  <c r="I732" i="8"/>
  <c r="I731" i="8"/>
  <c r="I730" i="8"/>
  <c r="I729" i="8"/>
  <c r="I728" i="8"/>
  <c r="I727" i="8"/>
  <c r="I726" i="8"/>
  <c r="I725" i="8"/>
  <c r="I724" i="8"/>
  <c r="I723" i="8"/>
  <c r="I722" i="8"/>
  <c r="I721" i="8"/>
  <c r="I720" i="8"/>
  <c r="I719" i="8"/>
  <c r="I718" i="8"/>
  <c r="I717" i="8"/>
  <c r="I716" i="8"/>
  <c r="I715" i="8"/>
  <c r="I714" i="8"/>
  <c r="I713" i="8"/>
  <c r="I712" i="8"/>
  <c r="I711" i="8"/>
  <c r="I710" i="8"/>
  <c r="I709" i="8"/>
  <c r="I708" i="8"/>
  <c r="I707" i="8"/>
  <c r="I706" i="8"/>
  <c r="I705" i="8"/>
  <c r="I704" i="8"/>
  <c r="I702" i="8"/>
  <c r="I701" i="8"/>
  <c r="I700" i="8"/>
  <c r="I699" i="8"/>
  <c r="I698" i="8"/>
  <c r="I696" i="8"/>
  <c r="I695" i="8"/>
  <c r="I694" i="8"/>
  <c r="I693" i="8"/>
  <c r="I692" i="8"/>
  <c r="I691" i="8"/>
  <c r="I690" i="8"/>
  <c r="I689" i="8"/>
  <c r="I687" i="8"/>
  <c r="I686" i="8"/>
  <c r="I685" i="8"/>
  <c r="I683" i="8"/>
  <c r="I682" i="8"/>
  <c r="I681" i="8"/>
  <c r="I680" i="8"/>
  <c r="I678" i="8"/>
  <c r="I677" i="8"/>
  <c r="I676" i="8"/>
  <c r="I674" i="8"/>
  <c r="I673" i="8"/>
  <c r="I671" i="8"/>
  <c r="I670" i="8" s="1"/>
  <c r="I669" i="8"/>
  <c r="I668" i="8"/>
  <c r="I667" i="8"/>
  <c r="I665" i="8"/>
  <c r="I664" i="8"/>
  <c r="I663" i="8"/>
  <c r="I662" i="8"/>
  <c r="I661" i="8"/>
  <c r="I659" i="8"/>
  <c r="I658" i="8"/>
  <c r="I656" i="8"/>
  <c r="I655" i="8"/>
  <c r="I654" i="8"/>
  <c r="I653" i="8"/>
  <c r="I652" i="8"/>
  <c r="I650" i="8"/>
  <c r="I649" i="8"/>
  <c r="I648" i="8"/>
  <c r="I647" i="8"/>
  <c r="I645" i="8"/>
  <c r="I644" i="8"/>
  <c r="I643" i="8"/>
  <c r="I642" i="8"/>
  <c r="I641" i="8"/>
  <c r="I640" i="8"/>
  <c r="I639" i="8"/>
  <c r="I636" i="8"/>
  <c r="I635" i="8"/>
  <c r="I634" i="8"/>
  <c r="I633" i="8"/>
  <c r="I632" i="8"/>
  <c r="I630" i="8"/>
  <c r="I629" i="8" s="1"/>
  <c r="I628" i="8"/>
  <c r="I627" i="8"/>
  <c r="I625" i="8"/>
  <c r="I624" i="8"/>
  <c r="I623" i="8"/>
  <c r="I622" i="8"/>
  <c r="I621" i="8"/>
  <c r="I620" i="8"/>
  <c r="I619" i="8"/>
  <c r="I618" i="8"/>
  <c r="I617" i="8"/>
  <c r="I616" i="8"/>
  <c r="I614" i="8"/>
  <c r="I613" i="8"/>
  <c r="I612" i="8"/>
  <c r="I611" i="8"/>
  <c r="I610" i="8"/>
  <c r="I608" i="8"/>
  <c r="I607" i="8"/>
  <c r="I606" i="8"/>
  <c r="I605" i="8"/>
  <c r="I604" i="8"/>
  <c r="I603" i="8"/>
  <c r="I601" i="8"/>
  <c r="I600" i="8"/>
  <c r="I598" i="8"/>
  <c r="I597" i="8" s="1"/>
  <c r="I596" i="8"/>
  <c r="I595" i="8"/>
  <c r="I594" i="8"/>
  <c r="I593" i="8"/>
  <c r="I592" i="8"/>
  <c r="I590" i="8"/>
  <c r="I589" i="8"/>
  <c r="I588" i="8"/>
  <c r="I587" i="8"/>
  <c r="I585" i="8"/>
  <c r="I584" i="8"/>
  <c r="I583" i="8"/>
  <c r="I582" i="8"/>
  <c r="I580" i="8"/>
  <c r="I579" i="8" s="1"/>
  <c r="I578" i="8"/>
  <c r="I577" i="8" s="1"/>
  <c r="I576" i="8"/>
  <c r="I575" i="8" s="1"/>
  <c r="I574" i="8"/>
  <c r="I573" i="8"/>
  <c r="I572" i="8"/>
  <c r="I570" i="8"/>
  <c r="I569" i="8"/>
  <c r="I567" i="8"/>
  <c r="I566" i="8" s="1"/>
  <c r="I565" i="8"/>
  <c r="I564" i="8" s="1"/>
  <c r="I563" i="8"/>
  <c r="I562" i="8" s="1"/>
  <c r="I561" i="8"/>
  <c r="I560" i="8"/>
  <c r="I559" i="8"/>
  <c r="I558" i="8"/>
  <c r="I557" i="8"/>
  <c r="I556" i="8"/>
  <c r="I554" i="8"/>
  <c r="I553" i="8"/>
  <c r="I551" i="8"/>
  <c r="I550" i="8"/>
  <c r="I549" i="8"/>
  <c r="I548" i="8"/>
  <c r="I547" i="8"/>
  <c r="I546" i="8"/>
  <c r="I545" i="8"/>
  <c r="I544" i="8"/>
  <c r="I543" i="8"/>
  <c r="I542" i="8"/>
  <c r="I541" i="8"/>
  <c r="I540" i="8"/>
  <c r="I539" i="8"/>
  <c r="I538" i="8"/>
  <c r="I537" i="8"/>
  <c r="I536" i="8"/>
  <c r="I535" i="8"/>
  <c r="I534" i="8"/>
  <c r="I533" i="8"/>
  <c r="I532" i="8"/>
  <c r="I531" i="8"/>
  <c r="I530" i="8"/>
  <c r="I529" i="8"/>
  <c r="I528" i="8"/>
  <c r="I527" i="8"/>
  <c r="I526" i="8"/>
  <c r="I525" i="8"/>
  <c r="I524" i="8"/>
  <c r="I523" i="8"/>
  <c r="I522" i="8"/>
  <c r="I520" i="8"/>
  <c r="I519" i="8" s="1"/>
  <c r="I518" i="8"/>
  <c r="I517" i="8"/>
  <c r="I516" i="8"/>
  <c r="I515" i="8"/>
  <c r="I513" i="8"/>
  <c r="I512" i="8" s="1"/>
  <c r="I511" i="8"/>
  <c r="I510" i="8"/>
  <c r="I508" i="8"/>
  <c r="I507" i="8"/>
  <c r="I506" i="8"/>
  <c r="I505" i="8"/>
  <c r="I504" i="8"/>
  <c r="I503" i="8"/>
  <c r="I502" i="8"/>
  <c r="I501" i="8"/>
  <c r="I500" i="8"/>
  <c r="I499" i="8"/>
  <c r="I498" i="8"/>
  <c r="I496" i="8"/>
  <c r="I495" i="8"/>
  <c r="I493" i="8"/>
  <c r="I492" i="8"/>
  <c r="I491" i="8"/>
  <c r="I489" i="8"/>
  <c r="I488" i="8"/>
  <c r="I486" i="8"/>
  <c r="I485" i="8" s="1"/>
  <c r="I484" i="8"/>
  <c r="I483" i="8" s="1"/>
  <c r="I482" i="8"/>
  <c r="I481" i="8" s="1"/>
  <c r="I480" i="8"/>
  <c r="I479" i="8"/>
  <c r="I478" i="8"/>
  <c r="I477" i="8"/>
  <c r="I476" i="8"/>
  <c r="I475" i="8"/>
  <c r="I474" i="8"/>
  <c r="I473" i="8"/>
  <c r="I472" i="8"/>
  <c r="I470" i="8"/>
  <c r="I469" i="8"/>
  <c r="I468" i="8"/>
  <c r="I467" i="8"/>
  <c r="I466" i="8"/>
  <c r="I463" i="8"/>
  <c r="I462" i="8"/>
  <c r="I461" i="8"/>
  <c r="I458" i="8"/>
  <c r="I457" i="8"/>
  <c r="I456" i="8"/>
  <c r="I455" i="8"/>
  <c r="I454" i="8"/>
  <c r="I453" i="8"/>
  <c r="I452" i="8"/>
  <c r="I451" i="8"/>
  <c r="I450" i="8"/>
  <c r="I449" i="8"/>
  <c r="I448" i="8"/>
  <c r="I446" i="8"/>
  <c r="I445" i="8"/>
  <c r="I444" i="8"/>
  <c r="I443" i="8"/>
  <c r="I441" i="8"/>
  <c r="I440" i="8"/>
  <c r="I439" i="8"/>
  <c r="I438" i="8"/>
  <c r="I437" i="8"/>
  <c r="I436" i="8"/>
  <c r="I435" i="8"/>
  <c r="I433" i="8"/>
  <c r="I432" i="8"/>
  <c r="I430" i="8"/>
  <c r="I429" i="8"/>
  <c r="I428" i="8"/>
  <c r="I427" i="8"/>
  <c r="I426" i="8"/>
  <c r="I425" i="8"/>
  <c r="I424" i="8"/>
  <c r="I423" i="8"/>
  <c r="I421" i="8"/>
  <c r="I420" i="8"/>
  <c r="I419" i="8"/>
  <c r="I417" i="8"/>
  <c r="I416" i="8"/>
  <c r="I415" i="8"/>
  <c r="I414" i="8"/>
  <c r="I413" i="8"/>
  <c r="I411" i="8"/>
  <c r="I410" i="8"/>
  <c r="I409" i="8"/>
  <c r="I408" i="8"/>
  <c r="I407" i="8"/>
  <c r="I406" i="8"/>
  <c r="I405" i="8"/>
  <c r="I404" i="8"/>
  <c r="I402" i="8"/>
  <c r="I401" i="8"/>
  <c r="I400" i="8"/>
  <c r="I399" i="8"/>
  <c r="I398" i="8"/>
  <c r="I395" i="8"/>
  <c r="I394" i="8"/>
  <c r="I393" i="8"/>
  <c r="I392" i="8"/>
  <c r="I391" i="8"/>
  <c r="I390" i="8"/>
  <c r="I389" i="8"/>
  <c r="I388" i="8"/>
  <c r="I387" i="8"/>
  <c r="I386" i="8"/>
  <c r="I383" i="8"/>
  <c r="I382" i="8"/>
  <c r="I381" i="8"/>
  <c r="I380" i="8"/>
  <c r="I379" i="8"/>
  <c r="I378" i="8"/>
  <c r="I377" i="8"/>
  <c r="I376" i="8"/>
  <c r="I375" i="8"/>
  <c r="I374" i="8"/>
  <c r="I373" i="8"/>
  <c r="I372" i="8"/>
  <c r="I371" i="8"/>
  <c r="I369" i="8"/>
  <c r="I368" i="8"/>
  <c r="I366" i="8"/>
  <c r="I365" i="8"/>
  <c r="I364" i="8"/>
  <c r="I363" i="8"/>
  <c r="I362" i="8"/>
  <c r="I361" i="8"/>
  <c r="I359" i="8"/>
  <c r="I358" i="8"/>
  <c r="I357" i="8"/>
  <c r="I356" i="8"/>
  <c r="I355" i="8"/>
  <c r="I354" i="8"/>
  <c r="I353" i="8"/>
  <c r="I352" i="8"/>
  <c r="I351" i="8"/>
  <c r="I350" i="8"/>
  <c r="I349" i="8"/>
  <c r="I348" i="8"/>
  <c r="I347" i="8"/>
  <c r="I346" i="8"/>
  <c r="I345" i="8"/>
  <c r="I344" i="8"/>
  <c r="I343" i="8"/>
  <c r="I342" i="8"/>
  <c r="I341" i="8"/>
  <c r="I340" i="8"/>
  <c r="I339" i="8"/>
  <c r="I338" i="8"/>
  <c r="I336" i="8"/>
  <c r="I335" i="8"/>
  <c r="I333" i="8"/>
  <c r="I332" i="8"/>
  <c r="I331" i="8"/>
  <c r="I330" i="8"/>
  <c r="I329" i="8"/>
  <c r="I328" i="8"/>
  <c r="I326" i="8"/>
  <c r="I325" i="8"/>
  <c r="I324" i="8"/>
  <c r="I323" i="8"/>
  <c r="I322" i="8"/>
  <c r="I321" i="8"/>
  <c r="I320" i="8"/>
  <c r="I319" i="8"/>
  <c r="I318" i="8"/>
  <c r="I317" i="8"/>
  <c r="I316" i="8"/>
  <c r="I315" i="8"/>
  <c r="I314" i="8"/>
  <c r="I313" i="8"/>
  <c r="I312" i="8"/>
  <c r="I311" i="8"/>
  <c r="I310" i="8"/>
  <c r="I309" i="8"/>
  <c r="I308" i="8"/>
  <c r="I307" i="8"/>
  <c r="I305" i="8"/>
  <c r="I304" i="8"/>
  <c r="I303" i="8"/>
  <c r="I302" i="8"/>
  <c r="I301" i="8"/>
  <c r="I300" i="8"/>
  <c r="I299" i="8"/>
  <c r="I298" i="8"/>
  <c r="I297" i="8"/>
  <c r="I296" i="8"/>
  <c r="I295" i="8"/>
  <c r="I294" i="8"/>
  <c r="I293" i="8"/>
  <c r="I292" i="8"/>
  <c r="I289" i="8"/>
  <c r="I288" i="8"/>
  <c r="I286" i="8"/>
  <c r="I285" i="8"/>
  <c r="I284" i="8"/>
  <c r="I283" i="8"/>
  <c r="I282" i="8"/>
  <c r="I281" i="8"/>
  <c r="I280" i="8"/>
  <c r="I279" i="8"/>
  <c r="I276" i="8"/>
  <c r="I275" i="8"/>
  <c r="I274" i="8"/>
  <c r="I272" i="8"/>
  <c r="I271" i="8"/>
  <c r="I270" i="8"/>
  <c r="I269" i="8"/>
  <c r="I265" i="8"/>
  <c r="I264" i="8"/>
  <c r="I263" i="8"/>
  <c r="I261" i="8"/>
  <c r="I260" i="8"/>
  <c r="I259" i="8"/>
  <c r="I258" i="8"/>
  <c r="I257" i="8"/>
  <c r="I256" i="8"/>
  <c r="I255" i="8"/>
  <c r="I253" i="8"/>
  <c r="I252" i="8"/>
  <c r="I251" i="8"/>
  <c r="I250" i="8"/>
  <c r="I249" i="8"/>
  <c r="I248" i="8"/>
  <c r="I247" i="8"/>
  <c r="I246" i="8"/>
  <c r="I245" i="8"/>
  <c r="I244" i="8"/>
  <c r="I241" i="8"/>
  <c r="I240" i="8" s="1"/>
  <c r="I239" i="8"/>
  <c r="I238" i="8"/>
  <c r="I235" i="8"/>
  <c r="I234" i="8"/>
  <c r="I233" i="8"/>
  <c r="I232" i="8"/>
  <c r="I229" i="8"/>
  <c r="I228" i="8"/>
  <c r="I226" i="8"/>
  <c r="I225" i="8"/>
  <c r="I222" i="8"/>
  <c r="I221" i="8" s="1"/>
  <c r="I220" i="8"/>
  <c r="I219" i="8"/>
  <c r="I216" i="8"/>
  <c r="I215" i="8"/>
  <c r="I214" i="8"/>
  <c r="I213" i="8"/>
  <c r="I211" i="8"/>
  <c r="I210" i="8"/>
  <c r="I209" i="8"/>
  <c r="I208" i="8"/>
  <c r="I207" i="8"/>
  <c r="I206" i="8"/>
  <c r="I205" i="8"/>
  <c r="I202" i="8"/>
  <c r="I201" i="8"/>
  <c r="I200" i="8"/>
  <c r="I199" i="8"/>
  <c r="I198" i="8"/>
  <c r="I197" i="8"/>
  <c r="I195" i="8"/>
  <c r="I194" i="8"/>
  <c r="I193" i="8"/>
  <c r="I192" i="8"/>
  <c r="I191" i="8"/>
  <c r="I190" i="8"/>
  <c r="I189" i="8"/>
  <c r="I188" i="8"/>
  <c r="I187" i="8"/>
  <c r="I186" i="8"/>
  <c r="I185" i="8"/>
  <c r="I182" i="8"/>
  <c r="I181" i="8"/>
  <c r="I180" i="8"/>
  <c r="I179" i="8"/>
  <c r="I178" i="8"/>
  <c r="I177" i="8"/>
  <c r="I176" i="8"/>
  <c r="I175" i="8"/>
  <c r="I174" i="8"/>
  <c r="I173" i="8"/>
  <c r="I172" i="8"/>
  <c r="I171" i="8"/>
  <c r="I170" i="8"/>
  <c r="I169" i="8"/>
  <c r="I168" i="8"/>
  <c r="I167" i="8"/>
  <c r="I165" i="8"/>
  <c r="I164" i="8"/>
  <c r="I163" i="8"/>
  <c r="I161" i="8"/>
  <c r="I160" i="8"/>
  <c r="I159" i="8"/>
  <c r="I158" i="8"/>
  <c r="I157" i="8"/>
  <c r="I155" i="8"/>
  <c r="I154" i="8"/>
  <c r="I153" i="8"/>
  <c r="I152" i="8"/>
  <c r="I151" i="8"/>
  <c r="I150" i="8"/>
  <c r="I148" i="8"/>
  <c r="I147" i="8"/>
  <c r="I145" i="8"/>
  <c r="I144" i="8"/>
  <c r="I143" i="8"/>
  <c r="I141" i="8"/>
  <c r="I140" i="8"/>
  <c r="I139" i="8"/>
  <c r="I138" i="8"/>
  <c r="I136" i="8"/>
  <c r="I135" i="8"/>
  <c r="I134" i="8"/>
  <c r="I133" i="8"/>
  <c r="I132" i="8"/>
  <c r="I131" i="8"/>
  <c r="I129" i="8"/>
  <c r="I128" i="8"/>
  <c r="I127" i="8"/>
  <c r="I126" i="8"/>
  <c r="I125" i="8"/>
  <c r="I124" i="8"/>
  <c r="I123" i="8"/>
  <c r="I122" i="8"/>
  <c r="I121" i="8"/>
  <c r="I118" i="8"/>
  <c r="I117" i="8"/>
  <c r="I116" i="8"/>
  <c r="I115" i="8"/>
  <c r="I114" i="8"/>
  <c r="I112" i="8"/>
  <c r="I111" i="8" s="1"/>
  <c r="I110" i="8"/>
  <c r="I109" i="8"/>
  <c r="I108" i="8"/>
  <c r="I107" i="8"/>
  <c r="I106" i="8"/>
  <c r="I103" i="8"/>
  <c r="I102" i="8"/>
  <c r="I100" i="8"/>
  <c r="I99" i="8"/>
  <c r="I98" i="8"/>
  <c r="I97" i="8"/>
  <c r="I96" i="8"/>
  <c r="I94" i="8"/>
  <c r="I93" i="8"/>
  <c r="I92" i="8"/>
  <c r="I91" i="8"/>
  <c r="I90" i="8"/>
  <c r="I88" i="8"/>
  <c r="I87" i="8" s="1"/>
  <c r="I86" i="8"/>
  <c r="I85" i="8" s="1"/>
  <c r="I84" i="8"/>
  <c r="I83" i="8"/>
  <c r="I81" i="8"/>
  <c r="I80" i="8"/>
  <c r="I79" i="8"/>
  <c r="I78" i="8"/>
  <c r="I76" i="8"/>
  <c r="I75" i="8" s="1"/>
  <c r="I72" i="8"/>
  <c r="I71" i="8"/>
  <c r="I70" i="8"/>
  <c r="I69" i="8"/>
  <c r="I68" i="8"/>
  <c r="I67" i="8"/>
  <c r="I66" i="8"/>
  <c r="I65" i="8"/>
  <c r="I63" i="8"/>
  <c r="I62" i="8"/>
  <c r="I61" i="8"/>
  <c r="I60" i="8"/>
  <c r="I59" i="8"/>
  <c r="I57" i="8"/>
  <c r="I56" i="8"/>
  <c r="I55" i="8"/>
  <c r="I52" i="8"/>
  <c r="I51" i="8"/>
  <c r="I50" i="8"/>
  <c r="I47" i="8"/>
  <c r="I46" i="8"/>
  <c r="I45" i="8"/>
  <c r="I42" i="8"/>
  <c r="I37" i="8"/>
  <c r="I41" i="8"/>
  <c r="I36" i="8"/>
  <c r="I40" i="8"/>
  <c r="I35" i="8"/>
  <c r="I39" i="8"/>
  <c r="I34" i="8"/>
  <c r="I31" i="8"/>
  <c r="I30" i="8"/>
  <c r="I28" i="8"/>
  <c r="I27" i="8"/>
  <c r="I24" i="8"/>
  <c r="I23" i="8"/>
  <c r="I22" i="8"/>
  <c r="I21" i="8"/>
  <c r="I20" i="8"/>
  <c r="I19" i="8"/>
  <c r="I18" i="8"/>
  <c r="I17" i="8"/>
  <c r="I15" i="8"/>
  <c r="I14" i="8"/>
  <c r="I13" i="8"/>
  <c r="I12" i="8"/>
  <c r="I11" i="8"/>
  <c r="I10" i="8"/>
  <c r="H9" i="8"/>
  <c r="I9" i="8" s="1"/>
  <c r="P86" i="7"/>
  <c r="P83" i="7"/>
  <c r="P80" i="7"/>
  <c r="P77" i="7"/>
  <c r="P74" i="7"/>
  <c r="P71" i="7"/>
  <c r="P68" i="7"/>
  <c r="I16" i="8" l="1"/>
  <c r="I8" i="8"/>
  <c r="I327" i="8"/>
  <c r="I1074" i="8"/>
  <c r="I637" i="8"/>
  <c r="I1262" i="8"/>
  <c r="I360" i="8"/>
  <c r="I236" i="8"/>
  <c r="I44" i="8"/>
  <c r="I43" i="8" s="1"/>
  <c r="I33" i="8"/>
  <c r="I38" i="8"/>
  <c r="I1295" i="8"/>
  <c r="I1168" i="8"/>
  <c r="I1026" i="8"/>
  <c r="I1103" i="8"/>
  <c r="I552" i="8"/>
  <c r="I442" i="8"/>
  <c r="I1221" i="8"/>
  <c r="I218" i="8"/>
  <c r="I217" i="8" s="1"/>
  <c r="I666" i="8"/>
  <c r="I778" i="8"/>
  <c r="I1300" i="8"/>
  <c r="I672" i="8"/>
  <c r="I29" i="8"/>
  <c r="I1091" i="8"/>
  <c r="I490" i="8"/>
  <c r="I1287" i="8"/>
  <c r="I465" i="8"/>
  <c r="I775" i="8"/>
  <c r="I1154" i="8"/>
  <c r="I306" i="8"/>
  <c r="I227" i="8"/>
  <c r="I149" i="8"/>
  <c r="I843" i="8"/>
  <c r="I460" i="8"/>
  <c r="I459" i="8" s="1"/>
  <c r="I1240" i="8"/>
  <c r="I1337" i="8"/>
  <c r="I54" i="8"/>
  <c r="I82" i="8"/>
  <c r="I89" i="8"/>
  <c r="I142" i="8"/>
  <c r="I212" i="8"/>
  <c r="I447" i="8"/>
  <c r="I568" i="8"/>
  <c r="I679" i="8"/>
  <c r="I995" i="8"/>
  <c r="I646" i="8"/>
  <c r="I101" i="8"/>
  <c r="I137" i="8"/>
  <c r="I146" i="8"/>
  <c r="I514" i="8"/>
  <c r="I657" i="8"/>
  <c r="I811" i="8"/>
  <c r="I1130" i="8"/>
  <c r="I1171" i="8"/>
  <c r="I1244" i="8"/>
  <c r="I1310" i="8"/>
  <c r="I1325" i="8"/>
  <c r="I262" i="8"/>
  <c r="I1164" i="8"/>
  <c r="I95" i="8"/>
  <c r="I422" i="8"/>
  <c r="I254" i="8"/>
  <c r="I431" i="8"/>
  <c r="I494" i="8"/>
  <c r="I509" i="8"/>
  <c r="I581" i="8"/>
  <c r="I799" i="8"/>
  <c r="I1136" i="8"/>
  <c r="I586" i="8"/>
  <c r="I1055" i="8"/>
  <c r="I1085" i="8"/>
  <c r="I1305" i="8"/>
  <c r="I26" i="8"/>
  <c r="I287" i="8"/>
  <c r="I130" i="8"/>
  <c r="I268" i="8"/>
  <c r="I267" i="8" s="1"/>
  <c r="I278" i="8"/>
  <c r="I412" i="8"/>
  <c r="I120" i="8"/>
  <c r="I497" i="8"/>
  <c r="I64" i="8"/>
  <c r="I77" i="8"/>
  <c r="I113" i="8"/>
  <c r="I166" i="8"/>
  <c r="I291" i="8"/>
  <c r="I105" i="8"/>
  <c r="I231" i="8"/>
  <c r="I58" i="8"/>
  <c r="I184" i="8"/>
  <c r="I156" i="8"/>
  <c r="I162" i="8"/>
  <c r="I196" i="8"/>
  <c r="I243" i="8"/>
  <c r="I609" i="8"/>
  <c r="I403" i="8"/>
  <c r="I385" i="8"/>
  <c r="I384" i="8" s="1"/>
  <c r="I571" i="8"/>
  <c r="I615" i="8"/>
  <c r="I602" i="8"/>
  <c r="I599" i="8"/>
  <c r="I660" i="8"/>
  <c r="I688" i="8"/>
  <c r="I937" i="8"/>
  <c r="I471" i="8"/>
  <c r="I555" i="8"/>
  <c r="I418" i="8"/>
  <c r="I626" i="8"/>
  <c r="I631" i="8"/>
  <c r="I684" i="8"/>
  <c r="I875" i="8"/>
  <c r="I224" i="8"/>
  <c r="I204" i="8"/>
  <c r="I397" i="8"/>
  <c r="I434" i="8"/>
  <c r="I487" i="8"/>
  <c r="I651" i="8"/>
  <c r="I703" i="8"/>
  <c r="I808" i="8"/>
  <c r="I1068" i="8"/>
  <c r="I591" i="8"/>
  <c r="I675" i="8"/>
  <c r="I998" i="8"/>
  <c r="I521" i="8"/>
  <c r="I855" i="8"/>
  <c r="I969" i="8"/>
  <c r="I1118" i="8"/>
  <c r="I1036" i="8"/>
  <c r="I1061" i="8"/>
  <c r="I1190" i="8"/>
  <c r="I1176" i="8"/>
  <c r="I697" i="8"/>
  <c r="I830" i="8"/>
  <c r="I862" i="8"/>
  <c r="I1043" i="8"/>
  <c r="I1106" i="8"/>
  <c r="I1113" i="8"/>
  <c r="I1143" i="8"/>
  <c r="I760" i="8"/>
  <c r="I804" i="8"/>
  <c r="I947" i="8"/>
  <c r="I1248" i="8"/>
  <c r="I817" i="8"/>
  <c r="I1196" i="8"/>
  <c r="I1203" i="8"/>
  <c r="I1211" i="8"/>
  <c r="I1255" i="8"/>
  <c r="I1282" i="8"/>
  <c r="I1096" i="8"/>
  <c r="I1159" i="8"/>
  <c r="I1185" i="8"/>
  <c r="I1278" i="8"/>
  <c r="I1330" i="8"/>
  <c r="I1214" i="8"/>
  <c r="I1314" i="8"/>
  <c r="I1029" i="8"/>
  <c r="I1228" i="8"/>
  <c r="I1273" i="8"/>
  <c r="I7" i="8" l="1"/>
  <c r="I230" i="8"/>
  <c r="N85" i="7" s="1"/>
  <c r="I32" i="8"/>
  <c r="I53" i="8"/>
  <c r="J79" i="7" s="1"/>
  <c r="L17" i="7"/>
  <c r="I223" i="8"/>
  <c r="I25" i="8"/>
  <c r="K11" i="7" s="1"/>
  <c r="I17" i="7"/>
  <c r="N17" i="7"/>
  <c r="E17" i="7"/>
  <c r="G17" i="7"/>
  <c r="D17" i="7"/>
  <c r="K17" i="7"/>
  <c r="H17" i="7"/>
  <c r="F17" i="7"/>
  <c r="M17" i="7"/>
  <c r="J17" i="7"/>
  <c r="I242" i="8"/>
  <c r="I277" i="8"/>
  <c r="I266" i="8" s="1"/>
  <c r="F38" i="7"/>
  <c r="N38" i="7"/>
  <c r="D38" i="7"/>
  <c r="G38" i="7"/>
  <c r="O38" i="7"/>
  <c r="H38" i="7"/>
  <c r="I38" i="7"/>
  <c r="J38" i="7"/>
  <c r="K38" i="7"/>
  <c r="E38" i="7"/>
  <c r="L38" i="7"/>
  <c r="M38" i="7"/>
  <c r="F44" i="7"/>
  <c r="N44" i="7"/>
  <c r="D44" i="7"/>
  <c r="G44" i="7"/>
  <c r="O44" i="7"/>
  <c r="H44" i="7"/>
  <c r="I44" i="7"/>
  <c r="J44" i="7"/>
  <c r="K44" i="7"/>
  <c r="E44" i="7"/>
  <c r="L44" i="7"/>
  <c r="M44" i="7"/>
  <c r="J76" i="7"/>
  <c r="L76" i="7"/>
  <c r="M76" i="7"/>
  <c r="K76" i="7"/>
  <c r="N76" i="7"/>
  <c r="O76" i="7"/>
  <c r="I464" i="8"/>
  <c r="I203" i="8"/>
  <c r="I1025" i="8"/>
  <c r="I183" i="8"/>
  <c r="I1210" i="8"/>
  <c r="I104" i="8"/>
  <c r="I119" i="8"/>
  <c r="I290" i="8"/>
  <c r="I396" i="8"/>
  <c r="F26" i="7" l="1"/>
  <c r="E20" i="7"/>
  <c r="H20" i="7"/>
  <c r="D79" i="7"/>
  <c r="M79" i="7"/>
  <c r="M26" i="7"/>
  <c r="K26" i="7"/>
  <c r="L79" i="7"/>
  <c r="K79" i="7"/>
  <c r="I79" i="7"/>
  <c r="N79" i="7"/>
  <c r="F79" i="7"/>
  <c r="H79" i="7"/>
  <c r="G20" i="7"/>
  <c r="G79" i="7"/>
  <c r="E79" i="7"/>
  <c r="L20" i="7"/>
  <c r="O79" i="7"/>
  <c r="F20" i="7"/>
  <c r="O11" i="7"/>
  <c r="M85" i="7"/>
  <c r="E85" i="7"/>
  <c r="K85" i="7"/>
  <c r="D26" i="7"/>
  <c r="L26" i="7"/>
  <c r="J85" i="7"/>
  <c r="I85" i="7"/>
  <c r="J26" i="7"/>
  <c r="H85" i="7"/>
  <c r="E26" i="7"/>
  <c r="O85" i="7"/>
  <c r="N26" i="7"/>
  <c r="I26" i="7"/>
  <c r="L85" i="7"/>
  <c r="G26" i="7"/>
  <c r="O26" i="7"/>
  <c r="D85" i="7"/>
  <c r="H26" i="7"/>
  <c r="G11" i="7"/>
  <c r="I20" i="7"/>
  <c r="M20" i="7"/>
  <c r="N20" i="7"/>
  <c r="J11" i="7"/>
  <c r="E11" i="7"/>
  <c r="O20" i="7"/>
  <c r="D20" i="7"/>
  <c r="H11" i="7"/>
  <c r="L11" i="7"/>
  <c r="N11" i="7"/>
  <c r="M11" i="7"/>
  <c r="D11" i="7"/>
  <c r="I11" i="7"/>
  <c r="E14" i="7"/>
  <c r="N14" i="7"/>
  <c r="L14" i="7"/>
  <c r="F14" i="7"/>
  <c r="K14" i="7"/>
  <c r="D14" i="7"/>
  <c r="M14" i="7"/>
  <c r="O14" i="7"/>
  <c r="P76" i="7"/>
  <c r="Q76" i="7" s="1"/>
  <c r="I74" i="8"/>
  <c r="I73" i="8" s="1"/>
  <c r="L103" i="7"/>
  <c r="N103" i="7"/>
  <c r="G103" i="7"/>
  <c r="E103" i="7"/>
  <c r="M103" i="7"/>
  <c r="F103" i="7"/>
  <c r="O103" i="7"/>
  <c r="D103" i="7"/>
  <c r="J103" i="7"/>
  <c r="K103" i="7"/>
  <c r="J47" i="7"/>
  <c r="E47" i="7"/>
  <c r="F47" i="7"/>
  <c r="G47" i="7"/>
  <c r="I47" i="7"/>
  <c r="D47" i="7"/>
  <c r="H47" i="7"/>
  <c r="J41" i="7"/>
  <c r="E41" i="7"/>
  <c r="K41" i="7"/>
  <c r="L41" i="7"/>
  <c r="M41" i="7"/>
  <c r="F41" i="7"/>
  <c r="N41" i="7"/>
  <c r="G41" i="7"/>
  <c r="O41" i="7"/>
  <c r="I41" i="7"/>
  <c r="H41" i="7"/>
  <c r="D41" i="7"/>
  <c r="F32" i="7"/>
  <c r="N32" i="7"/>
  <c r="D32" i="7"/>
  <c r="G32" i="7"/>
  <c r="H32" i="7"/>
  <c r="I32" i="7"/>
  <c r="J32" i="7"/>
  <c r="K32" i="7"/>
  <c r="M32" i="7"/>
  <c r="E32" i="7"/>
  <c r="L32" i="7"/>
  <c r="L97" i="7"/>
  <c r="F97" i="7"/>
  <c r="E97" i="7"/>
  <c r="M97" i="7"/>
  <c r="N97" i="7"/>
  <c r="G97" i="7"/>
  <c r="O97" i="7"/>
  <c r="H97" i="7"/>
  <c r="D97" i="7"/>
  <c r="J97" i="7"/>
  <c r="K97" i="7"/>
  <c r="J29" i="7"/>
  <c r="E29" i="7"/>
  <c r="K29" i="7"/>
  <c r="L29" i="7"/>
  <c r="M29" i="7"/>
  <c r="F29" i="7"/>
  <c r="N29" i="7"/>
  <c r="G29" i="7"/>
  <c r="O29" i="7"/>
  <c r="H29" i="7"/>
  <c r="I29" i="7"/>
  <c r="D29" i="7"/>
  <c r="P85" i="7" l="1"/>
  <c r="Q85" i="7" s="1"/>
  <c r="M67" i="7"/>
  <c r="P79" i="7"/>
  <c r="Q79" i="7" s="1"/>
  <c r="L70" i="7"/>
  <c r="I70" i="7"/>
  <c r="G70" i="7"/>
  <c r="E70" i="7"/>
  <c r="D70" i="7"/>
  <c r="H70" i="7"/>
  <c r="F70" i="7"/>
  <c r="N70" i="7"/>
  <c r="J70" i="7"/>
  <c r="K70" i="7"/>
  <c r="M70" i="7"/>
  <c r="O70" i="7"/>
  <c r="P103" i="7"/>
  <c r="Q103" i="7" s="1"/>
  <c r="P97" i="7"/>
  <c r="Q97" i="7" s="1"/>
  <c r="N73" i="7"/>
  <c r="K73" i="7"/>
  <c r="L73" i="7"/>
  <c r="J73" i="7"/>
  <c r="D73" i="7"/>
  <c r="E73" i="7"/>
  <c r="H73" i="7"/>
  <c r="G73" i="7"/>
  <c r="M73" i="7"/>
  <c r="F73" i="7"/>
  <c r="O73" i="7"/>
  <c r="I73" i="7"/>
  <c r="K94" i="7"/>
  <c r="L94" i="7"/>
  <c r="J94" i="7"/>
  <c r="O94" i="7"/>
  <c r="M94" i="7"/>
  <c r="N94" i="7"/>
  <c r="D100" i="7"/>
  <c r="J100" i="7"/>
  <c r="K100" i="7"/>
  <c r="O100" i="7"/>
  <c r="L100" i="7"/>
  <c r="E100" i="7"/>
  <c r="M100" i="7"/>
  <c r="N100" i="7"/>
  <c r="P107" i="7"/>
  <c r="J106" i="7"/>
  <c r="K106" i="7"/>
  <c r="L106" i="7"/>
  <c r="M106" i="7"/>
  <c r="N106" i="7"/>
  <c r="O106" i="7"/>
  <c r="N91" i="7"/>
  <c r="O91" i="7"/>
  <c r="J91" i="7"/>
  <c r="K91" i="7"/>
  <c r="L91" i="7"/>
  <c r="M91" i="7"/>
  <c r="P110" i="7"/>
  <c r="K109" i="7"/>
  <c r="M109" i="7"/>
  <c r="N109" i="7"/>
  <c r="L109" i="7"/>
  <c r="O109" i="7"/>
  <c r="J109" i="7"/>
  <c r="N112" i="7"/>
  <c r="O112" i="7"/>
  <c r="J112" i="7"/>
  <c r="K112" i="7"/>
  <c r="L112" i="7"/>
  <c r="M112" i="7"/>
  <c r="J88" i="7"/>
  <c r="E88" i="7"/>
  <c r="K88" i="7"/>
  <c r="L88" i="7"/>
  <c r="M88" i="7"/>
  <c r="N88" i="7"/>
  <c r="O88" i="7"/>
  <c r="D88" i="7"/>
  <c r="J67" i="7" l="1"/>
  <c r="K67" i="7"/>
  <c r="O67" i="7"/>
  <c r="N67" i="7"/>
  <c r="L67" i="7"/>
  <c r="P70" i="7"/>
  <c r="Q70" i="7" s="1"/>
  <c r="P109" i="7"/>
  <c r="Q109" i="7" s="1"/>
  <c r="P91" i="7"/>
  <c r="Q91" i="7" s="1"/>
  <c r="P106" i="7"/>
  <c r="Q106" i="7" s="1"/>
  <c r="P100" i="7"/>
  <c r="Q100" i="7" s="1"/>
  <c r="P88" i="7"/>
  <c r="Q88" i="7" s="1"/>
  <c r="P73" i="7"/>
  <c r="Q73" i="7" s="1"/>
  <c r="P94" i="7"/>
  <c r="Q94" i="7" s="1"/>
  <c r="E23" i="7"/>
  <c r="E58" i="7" s="1"/>
  <c r="F23" i="7"/>
  <c r="F58" i="7" s="1"/>
  <c r="I23" i="7"/>
  <c r="I58" i="7" s="1"/>
  <c r="K23" i="7"/>
  <c r="K58" i="7" s="1"/>
  <c r="D23" i="7"/>
  <c r="M58" i="7"/>
  <c r="N58" i="7"/>
  <c r="H23" i="7"/>
  <c r="H58" i="7" s="1"/>
  <c r="L23" i="7"/>
  <c r="L58" i="7" s="1"/>
  <c r="G23" i="7"/>
  <c r="G58" i="7" s="1"/>
  <c r="J23" i="7"/>
  <c r="J58" i="7" s="1"/>
  <c r="O58" i="7"/>
  <c r="C56" i="7"/>
  <c r="P67" i="7" l="1"/>
  <c r="Q67" i="7" s="1"/>
  <c r="J82" i="7"/>
  <c r="E117" i="7"/>
  <c r="K82" i="7"/>
  <c r="L82" i="7"/>
  <c r="M82" i="7"/>
  <c r="D117" i="7"/>
  <c r="H117" i="7"/>
  <c r="F117" i="7"/>
  <c r="N82" i="7"/>
  <c r="G117" i="7"/>
  <c r="O82" i="7"/>
  <c r="C115" i="7"/>
  <c r="D58" i="7"/>
  <c r="D60" i="7" l="1"/>
  <c r="E60" i="7" s="1"/>
  <c r="F60" i="7" s="1"/>
  <c r="G60" i="7" s="1"/>
  <c r="H60" i="7" s="1"/>
  <c r="I60" i="7" s="1"/>
  <c r="J60" i="7" s="1"/>
  <c r="K60" i="7" s="1"/>
  <c r="L60" i="7" s="1"/>
  <c r="M60" i="7" s="1"/>
  <c r="N60" i="7" s="1"/>
  <c r="O60" i="7" s="1"/>
  <c r="E119" i="7" s="1"/>
  <c r="F119" i="7" s="1"/>
  <c r="G119" i="7" s="1"/>
  <c r="H119" i="7" s="1"/>
  <c r="D61" i="7"/>
  <c r="E61" i="7" s="1"/>
  <c r="F61" i="7" s="1"/>
  <c r="G61" i="7" s="1"/>
  <c r="H61" i="7" s="1"/>
  <c r="I61" i="7" s="1"/>
  <c r="J61" i="7" s="1"/>
  <c r="K61" i="7" s="1"/>
  <c r="L61" i="7" s="1"/>
  <c r="M61" i="7" s="1"/>
  <c r="N61" i="7" s="1"/>
  <c r="O61" i="7" s="1"/>
  <c r="D120" i="7" s="1"/>
  <c r="E120" i="7" s="1"/>
  <c r="F120" i="7" s="1"/>
  <c r="G120" i="7" s="1"/>
  <c r="H120" i="7" s="1"/>
  <c r="P82" i="7"/>
  <c r="Q82" i="7" l="1"/>
  <c r="P112" i="7" l="1"/>
  <c r="Q112" i="7" s="1"/>
  <c r="I117" i="7"/>
  <c r="I120" i="7" s="1"/>
  <c r="P113" i="7"/>
  <c r="P119" i="7" l="1"/>
  <c r="Q120" i="7" s="1"/>
  <c r="I119" i="7"/>
  <c r="Q119" i="7" l="1"/>
</calcChain>
</file>

<file path=xl/sharedStrings.xml><?xml version="1.0" encoding="utf-8"?>
<sst xmlns="http://schemas.openxmlformats.org/spreadsheetml/2006/main" count="5333" uniqueCount="2546">
  <si>
    <t>Encargos Sociais</t>
  </si>
  <si>
    <t>29,9%</t>
  </si>
  <si>
    <t>Desonerado: 
Horista: 87,82%
Mensalista: 48,01%</t>
  </si>
  <si>
    <t>Orçamento Sintético</t>
  </si>
  <si>
    <t>Item</t>
  </si>
  <si>
    <t>Código</t>
  </si>
  <si>
    <t>Banco</t>
  </si>
  <si>
    <t>Descrição</t>
  </si>
  <si>
    <t>Und</t>
  </si>
  <si>
    <t>Quant.</t>
  </si>
  <si>
    <t>Valor Unit</t>
  </si>
  <si>
    <t>Valor Unit com BDI</t>
  </si>
  <si>
    <t>Total</t>
  </si>
  <si>
    <t xml:space="preserve"> 1 </t>
  </si>
  <si>
    <t>CANTEIRO DE OBRAS E ADMINISTRAÇÃO LOCAL</t>
  </si>
  <si>
    <t xml:space="preserve"> 1.1 </t>
  </si>
  <si>
    <t>CANTEIRO DE OBRAS</t>
  </si>
  <si>
    <t xml:space="preserve"> 1.1.1 </t>
  </si>
  <si>
    <t>SBC</t>
  </si>
  <si>
    <t>CONTAINER ESCRITORIO ENGENHARIA C/ WC 6,05x2,44x2,57 COM ACABAMENTO EM PVC</t>
  </si>
  <si>
    <t>MES</t>
  </si>
  <si>
    <t>CONTAINER ESCRITORIO FISCALIZAÇÃO C/ WC 6,05x2,44x2,57 COM ACABAMENTO EM PVC</t>
  </si>
  <si>
    <t>CONTAINER ESCRITORIO ADMINISTRATIVO C/WC 6,05x2,44x2,57 COM ACABAMENTO EM PVC</t>
  </si>
  <si>
    <t>ALUGUEL MENSAL CONTAINER-ALMOXARIFADO C/ WC 6,0x2,4m</t>
  </si>
  <si>
    <t>SINAPI</t>
  </si>
  <si>
    <t>EXECUÇÃO DE CENTRAL DE ARMADURA EM CANTEIRO DE OBRA, NÃO INCLUSO MOBILIÁRIO E EQUIPAMENTOS. AF_04/2016</t>
  </si>
  <si>
    <t>m²</t>
  </si>
  <si>
    <t>EXECUÇÃO DE CENTRAL DE FÔRMAS, PRODUÇÃO DE ARGAMASSA OU CONCRETO EM CANTEIRO DE OBRA, NÃO INCLUSO MOBILIÁRIO E EQUIPAMENTOS. AF_04/2016</t>
  </si>
  <si>
    <t>EXECUÇÃO DE DEPÓSITO EM CANTEIRO DE OBRA EM CHAPA DE MADEIRA COMPENSADA, NÃO INCLUSO MOBILIÁRIO. AF_04/2016</t>
  </si>
  <si>
    <t xml:space="preserve"> 1.2 </t>
  </si>
  <si>
    <t>ADMINISTRAÇÃO LOCAL</t>
  </si>
  <si>
    <t xml:space="preserve"> 1.2.1 </t>
  </si>
  <si>
    <t>ENGENHEIRO CIVIL PLENO COM ENCARGOS COMPLEMENTARES</t>
  </si>
  <si>
    <t>H</t>
  </si>
  <si>
    <t>ENGENHEIRO CIVIL JUNIOR COM ENCARGOS COMPLEMENTARES</t>
  </si>
  <si>
    <t>ENCARREGADO GERAL DE OBRAS COM ENCARGOS COMPLEMENTARES</t>
  </si>
  <si>
    <t>TECNICO DE EDIFICACOES COM ENCARGOS COMPLEMENTARES</t>
  </si>
  <si>
    <t>TÉCNICO EM SEGURANÇA DO TRABALHO COM ENCARGOS COMPLEMENTARES</t>
  </si>
  <si>
    <t>m³</t>
  </si>
  <si>
    <t>AUXILIAR DE ESCRITORIO COM ENCARGOS COMPLEMENTARES</t>
  </si>
  <si>
    <t>VIGIA NOTURNO COM ENCARGOS COMPLEMENTARES</t>
  </si>
  <si>
    <t xml:space="preserve"> 2 </t>
  </si>
  <si>
    <t>SERVIÇOS PRELIMINARES</t>
  </si>
  <si>
    <t xml:space="preserve"> 2.1 </t>
  </si>
  <si>
    <t>TRÂNSITO E SEGURANÇA</t>
  </si>
  <si>
    <t xml:space="preserve"> 2.1.1 </t>
  </si>
  <si>
    <t>TAPUME COM TELHA METÁLICA. AF_05/2018</t>
  </si>
  <si>
    <t>Próprio</t>
  </si>
  <si>
    <t>Sinalização de vias com cone de pvc h=0.75m, porta peso e balde plástico (inclusive fiação e iluminação)</t>
  </si>
  <si>
    <t>m</t>
  </si>
  <si>
    <t xml:space="preserve"> 2.2 </t>
  </si>
  <si>
    <t>PASSADIÇOS E TRAVESSIAS</t>
  </si>
  <si>
    <t xml:space="preserve"> 2.2.1 </t>
  </si>
  <si>
    <t>ORSE</t>
  </si>
  <si>
    <t>Passadiço de madeira</t>
  </si>
  <si>
    <t>Passadiço metálico</t>
  </si>
  <si>
    <t xml:space="preserve"> 3 </t>
  </si>
  <si>
    <t>MACRODRENAGEM - RECUPERAÇÃO DO CANAL</t>
  </si>
  <si>
    <t xml:space="preserve"> 3.1 </t>
  </si>
  <si>
    <t>CANAL DE DESVIO E ENSECADEIRA</t>
  </si>
  <si>
    <t xml:space="preserve"> 3.1.1 </t>
  </si>
  <si>
    <t>ESCAVAÇÃO VERTICAL A CÉU ABERTO, EM OBRAS DE INFRAESTRUTURA, INCLUINDO CARGA, DESCARGA E TRANSPORTE, EM SOLO DE 1ª CATEGORIA COM ESCAVADEIRA HIDRÁULICA (CAÇAMBA: 0,8 M³ / 111 HP), FROTA DE 3 CAMINHÕES BASCULANTES DE 6 M³, DMT ATÉ 1 KM E VELOCIDADE MÉDIA14KM/H. AF_05/2020</t>
  </si>
  <si>
    <t>EXECUÇÃO E COMPACTAÇÃO DE ATERRO COM SOLO PREDOMINANTEMENTE ARGILOSO - EXCLUSIVE SOLO, ESCAVAÇÃO, CARGA E TRANSPORTE. AF_11/2019</t>
  </si>
  <si>
    <t>TRANSPORTE COM CAMINHÃO BASCULANTE DE 6 M³, EM VIA URBANA PAVIMENTADA, DMT ATÉ 30 KM (UNIDADE: M3XKM). AF_07/2020</t>
  </si>
  <si>
    <t>M3XKM</t>
  </si>
  <si>
    <t>SICRO3</t>
  </si>
  <si>
    <t>ESPALHAMENTO DE MATERIAL EM BOTAFORA</t>
  </si>
  <si>
    <t xml:space="preserve"> 4 </t>
  </si>
  <si>
    <t>TERRAPLANAGEM</t>
  </si>
  <si>
    <t xml:space="preserve"> 4.1 </t>
  </si>
  <si>
    <t>TRABALHOS EM TERRA - TROCA DE SOLO</t>
  </si>
  <si>
    <t xml:space="preserve"> 4.1.1 </t>
  </si>
  <si>
    <t>ESCAVAÇÃO, CARGA E TRANSPORTE DE SOLOS MOLES NA DISTÂNCIA DE 3.000 M - CAMINHO DE SERVIÇO PAVIMENTADO - COM CAMINHÃO BASCULANTE DE 6 M³</t>
  </si>
  <si>
    <t>ESCAVAÇÃO E CARGA DE MATERIAL DE JAZIDA COM ESCAVADEIRA HIDRÁULICA DE 1,56 M³</t>
  </si>
  <si>
    <t>TRABALHOS EM TERRA</t>
  </si>
  <si>
    <t>ESCAVAÇÃO MANUAL DE VALA COM PROFUNDIDADE MENOR OU IGUAL A 1,30 M. AF_02/2021</t>
  </si>
  <si>
    <t>ESTRUTURA</t>
  </si>
  <si>
    <t>ALVENARIA DE EMBASAMENTO COM BLOCO ESTRUTURAL DE CONCRETO, DE 14X19X29CM E ARGAMASSA DE ASSENTAMENTO COM PREPARO EM BETONEIRA. AF_05/2020</t>
  </si>
  <si>
    <t>FABRICAÇÃO, MONTAGEM E DESMONTAGEM DE FÔRMA PARA SAPATA, EM MADEIRA SERRADA, E=25 MM, 4 UTILIZAÇÕES. AF_06/2017</t>
  </si>
  <si>
    <t>FABRICAÇÃO DE FÔRMA PARA PILARES E ESTRUTURAS SIMILARES, EM CHAPA DE MADEIRA COMPENSADA PLASTIFICADA, E = 18 MM. AF_09/2020</t>
  </si>
  <si>
    <t>ARMAÇÃO DE BLOCO, VIGA BALDRAME OU SAPATA UTILIZANDO AÇO CA-50 DE 8 MM - MONTAGEM. AF_06/2017</t>
  </si>
  <si>
    <t>KG</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</si>
  <si>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</si>
  <si>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</si>
  <si>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LAJE DE ESTRUTURA CONVENCIONAL DE CONCRETO ARMADO UTILIZANDO AÇO CA-60 DE 5,0 MM - MONTAGEM. AF_06/2022</t>
  </si>
  <si>
    <t>ARMAÇÃO DE LAJE DE ESTRUTURA CONVENCIONAL DE CONCRETO ARMADO UTILIZANDO AÇO CA-50 DE 6,3 MM - MONTAGEM. AF_06/2022</t>
  </si>
  <si>
    <t>PAREDES, PAINÉIS E DIVISÓRIAS</t>
  </si>
  <si>
    <t>ALVENARIA DE VEDAÇÃO DE BLOCOS VAZADOS DE CONCRETO DE 14X19X39 CM (ESPESSURA 14 CM)  E ARGAMASSA DE ASSENTAMENTO COM PREPARO EM BETONEIRA. AF_12/2021</t>
  </si>
  <si>
    <t>REVESTIMENTOS</t>
  </si>
  <si>
    <t>CHAPISCO APLICADO EM ALVENARIA (SEM PRESENÇA DE VÃOS) E ESTRUTURAS DE CONCRETO DE FACHADA, COM COLHER DE PEDREIRO.  ARGAMASSA TRAÇO 1:3 COM PREPARO EM BETONEIRA 400L. AF_06/2014</t>
  </si>
  <si>
    <t>(COMPOSIÇÃO REPRESENTATIVA) DO SERVIÇO DE EMBOÇO/MASSA ÚNICA, APLICADO MANUALMENTE, TRAÇO 1:2:8, EM BETONEIRA DE 400L, PAREDES INTERNAS, COM EXECUÇÃO DE TALISCAS, EDIFICAÇÃO HABITACIONAL UNIFAMILIAR (CASAS) E EDIFICAÇÃO PÚBLICA PADRÃO. AF_12/2014</t>
  </si>
  <si>
    <t>PINTURA</t>
  </si>
  <si>
    <t>APLICAÇÃO MANUAL DE MASSA ACRÍLICA EM PAREDES EXTERNAS DE CASAS, UMA DEMÃO. AF_05/2017</t>
  </si>
  <si>
    <t>APLICAÇÃO MANUAL DE PINTURA COM TINTA LÁTEX ACRÍLICA EM PAREDES, DUAS DEMÃOS. AF_06/2014</t>
  </si>
  <si>
    <t>LOCACAO CONVENCIONAL DE OBRA, UTILIZANDO GABARITO DE TÁBUAS CORRIDAS PONTALETADAS A CADA 2,00M -  2 UTILIZAÇÕES. AF_10/2018</t>
  </si>
  <si>
    <t>M</t>
  </si>
  <si>
    <t>REATERRO MANUAL APILOADO COM SOQUETE. AF_10/2017</t>
  </si>
  <si>
    <t>CARGA, MANOBRA E DESCARGA DE ENTULHO EM CAMINHÃO BASCULANTE 14 M³ - CARGA COM ESCAVADEIRA HIDRÁULICA  (CAÇAMBA DE 0,80 M³ / 111 HP) E DESCARGA LIVRE (UNIDADE: M3). AF_07/2020</t>
  </si>
  <si>
    <t>CONCRETO MAGRO PARA LASTRO, TRAÇO 1:4,5:4,5 (EM MASSA SECA DE CIMENTO/ AREIA MÉDIA/ BRITA 1) - PREPARO MECÂNICO COM BETONEIRA 600 L. AF_05/2021</t>
  </si>
  <si>
    <t>ARMAÇÃO DE LAJE DE ESTRUTURA CONVENCIONAL DE CONCRETO ARMADO UTILIZANDO AÇO CA-50 DE 8,0 MM - MONTAGEM. AF_06/2022</t>
  </si>
  <si>
    <t>VIGA METÁLICA EM PERFIL LAMINADO OU SOLDADO EM AÇO ESTRUTURAL, COM CONEXÕES SOLDADAS, INCLUSOS MÃO DE OBRA, TRANSPORTE E IÇAMENTO UTILIZANDO GUINDASTE - FORNECIMENTO E INSTALAÇÃO. AF_01/2020_P</t>
  </si>
  <si>
    <t>REVESTIMENTO CERÂMICO PARA PAREDES INTERNAS COM PLACAS TIPO ESMALTADA EXTRA DE DIMENSÕES 20X20 CM APLICADAS NA ALTURA INTEIRA DAS PAREDES.  AF_02/2023_PE</t>
  </si>
  <si>
    <t>LASTRO DE CONCRETO MAGRO, APLICADO EM PISOS, LAJES SOBRE SOLO OU RADIERS, ESPESSURA DE 5 CM. AF_07/2016</t>
  </si>
  <si>
    <t>REVESTIMENTO CERÂMICO PARA PISO COM PLACAS TIPO PORCELANATO DE DIMENSÕES 45X45 CM APLICADA EM AMBIENTES DE ÁREA MENOR QUE 5 M². AF_06/2014</t>
  </si>
  <si>
    <t>ESQUADRIAS</t>
  </si>
  <si>
    <t>KIT DE PORTA-PRONTA DE MADEIRA EM ACABAMENTO MELAMÍNICO BRANCO, FOLHA PESADA OU SUPERPESADA, 90X210CM, FIXAÇÃO COM PREENCHIMENTO TOTAL DE ESPUMA EXPANSIVA - FORNECIMENTO E INSTALAÇÃO. AF_12/2019</t>
  </si>
  <si>
    <t>UN</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</si>
  <si>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</si>
  <si>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</si>
  <si>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APLICAÇÃO DE FUNDO SELADOR ACRÍLICO EM PAREDES, UMA DEMÃO. AF_06/2014</t>
  </si>
  <si>
    <t>INSTALAÇÕES ELÉTRICAS</t>
  </si>
  <si>
    <t>CABOS</t>
  </si>
  <si>
    <t>Cabo de cobre singelo, Isolado em EPROTENAX 0,6/1kV, unipolar, 1,5mm², azul - peça com 100m - Ref: Sil ou similar</t>
  </si>
  <si>
    <t>Cabo de cobre singelo, Isolado em EPROTENAX 0,6/1kV, unipolar, 2,5mm², azul - peça com 100m - Ref: Sil ou similar</t>
  </si>
  <si>
    <t>Cabo de cobre singelo, Isolado em EPROTENAX 0,6/1kV, unipolar, 2,5mm², verde - peça com 100m - Ref: Sil ou similar</t>
  </si>
  <si>
    <t>QUADROS E CAIXAS</t>
  </si>
  <si>
    <t>Quadro de Distribuição de Sobrepor para 10 à 12 Disjuntores, 380/220 VCA, 10kA, Barramento de cobre 3F+N+T, Seguindo diagrama unifilar - Ref.: Tigre ou similar</t>
  </si>
  <si>
    <t>PEÇAS DIVERSAS</t>
  </si>
  <si>
    <t>Disjuntor Unipolar Diferencial Residual Dr, Sensibilidade 30mA 10A, 10AC - Ref: Siemens ou similar</t>
  </si>
  <si>
    <t>INSTALAÇÕES HIDROSANITÁRIAS</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</si>
  <si>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</si>
  <si>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SOLDÁVEL, ÁGUA FRIA, DN 32 MM (INSTALADO EM RAMAL, SUB-RAMAL, RAMAL DE DISTRIBUIÇÃO OU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</si>
  <si>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</si>
  <si>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SOLDÁVEL, ÁGUA FRIA, DN 60 MM (INSTALADO EM PRUMADA),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</si>
  <si>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</si>
  <si>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</si>
  <si>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INSTALAÇÃO DE TUBO DE PVC, SÉRIE NORMAL, ESGOTO PREDIAL, DN 100 MM (INSTALADO EM RAMAL DE DESCARGA OU RAMAL DE ESGOTO SANITÁRIO), INCLUSIVE CONEXÕES, CORTES E FIXAÇÕES PARA, PRÉDIOS. AF_10/2015</t>
  </si>
  <si>
    <t>(COMPOSIÇÃO REPRESENTATIVA) DO SERVIÇO DE INSTALAÇÃO DE TUBO DE PVC, SÉRIE NORMAL, ESGOTO PREDIAL, DN 150 MM (INSTALADO EM RAMAL DE DESCARGA OU RAMAL DE ESGOTO SANITÁRIO), INCLUSIVE CONEXÕES, CORTES E FIXAÇÕES PARA, PRÉDIOS. AF_10/2015</t>
  </si>
  <si>
    <t>Pia de cozinha com bancada em aço inox, dim 2,00x0,60m, com 01 cuba, sifão cromado, válvula cromada, torneira cromada, concretada e assentada</t>
  </si>
  <si>
    <t>un</t>
  </si>
  <si>
    <t>ÁGUA FRIA</t>
  </si>
  <si>
    <t>CHUVEIRO 25 MM X 1/2"</t>
  </si>
  <si>
    <t>FILTRO DE PRESSÃO 15MM x 1/2"</t>
  </si>
  <si>
    <t>TORNEIRA DE JARDIM 25 MM X 1/2"</t>
  </si>
  <si>
    <t>TORNEIRA DE PIA DE COZINHA 25 MM - 1/2"</t>
  </si>
  <si>
    <t>TORNEIRA DE LAVATÓRIO 25 MM - 1/2"</t>
  </si>
  <si>
    <t>VASO SANITÁRIO C/ CX. ACOPLADA 1/2"</t>
  </si>
  <si>
    <t>ÁGUA FRIA - METAIS</t>
  </si>
  <si>
    <t>REGISTRO DE GAVETA BRUTO ABNT 2"</t>
  </si>
  <si>
    <t>REGISTRO DE GAVETA C/ CANOPLA CROMADA 3/4"</t>
  </si>
  <si>
    <t>REGISTRO DE PRESSÃO C/ CANOPLA CROMADA 3/4"</t>
  </si>
  <si>
    <t>ÁGUA FRIA - PVC ACESSÓRIOS</t>
  </si>
  <si>
    <t>BOLSA DE LIGAÇÃO P/ VASO SANITÁRIO 1 1/2"</t>
  </si>
  <si>
    <t>ENGATE FLEXÍVEL COBRE CROMADO COM CANOPLA 1/2" - 30 CM</t>
  </si>
  <si>
    <t>ENGATE FLEXÍVEL PLÁSTICO 1/2" - 30 CM</t>
  </si>
  <si>
    <t>ÁGUA FRIA - PVC MISTO SOLDÁVEL</t>
  </si>
  <si>
    <t>JOELHO 90 SOLDÁVEL C/ ROSCA 20 MM - 1/2"</t>
  </si>
  <si>
    <t>LUVA SOLDÁVEL C/ ROSCA 25 MM -3/4"</t>
  </si>
  <si>
    <t>ÁGUA FRIA - PVC RÍGIDO SOLDÁVEL</t>
  </si>
  <si>
    <t>ADAPT SOLD. C/ FLANGE LIVRE P/ CX. D´ÁGUA 50 MM - 1 1/2"</t>
  </si>
  <si>
    <t>ADAPT SOLD. CURTO C/BOLSA-ROSCA P/ REGISTRO 25 MM - 3/4"</t>
  </si>
  <si>
    <t>CURVA 90º SOLDÁVEL 25 MM</t>
  </si>
  <si>
    <t>JOELHO 90º SOLDÁVEL 25 MM</t>
  </si>
  <si>
    <t>TUBOS PVC RÍGIDO SOLDÁVEL</t>
  </si>
  <si>
    <t>TUBO PVC RÍGIDO SOLDÁVEL 25 MM</t>
  </si>
  <si>
    <t>TUBO PVC RÍGIDO SOLDÁVEL 32 MM</t>
  </si>
  <si>
    <t>TUBO PVC RÍGIDO SOLDÁVEL 50 MM</t>
  </si>
  <si>
    <t>TUBO PVC RÍGIDO SOLDÁVEL 60 MM</t>
  </si>
  <si>
    <t>TÊ PVC RÍGIDO SOLDÁVEL 90º 25 MM</t>
  </si>
  <si>
    <t>ÁGUA FRIA - PVC SOLDÁVEL AZUL C/ BUCHA LATÃO</t>
  </si>
  <si>
    <t>JOELHO DE REDUÇÃO 90º SOLDÁVEL COM BUCHA DE LATÃO 25 MM - 1/2"</t>
  </si>
  <si>
    <t>LUVA DE RED. SOLD C/ BUCHA LATÃO 25 MM - 1/2"</t>
  </si>
  <si>
    <t>TÊ RED.90º SOLD C/ BUCHA LATÃO B CENTRAL 25 MM -1/2"</t>
  </si>
  <si>
    <t>ESGOTO</t>
  </si>
  <si>
    <t>TUBO PVC SOLDÁVEL BRANCO 40 MM</t>
  </si>
  <si>
    <t>TUBO PVC SOLDÁVEL BRANCO 50 MM</t>
  </si>
  <si>
    <t>TUBO PVC SOLDÁVEL BRANCO 150 MM</t>
  </si>
  <si>
    <t>TUBO PVC SOLDÁVEL BRANCO 100 MM</t>
  </si>
  <si>
    <t>CAIXA SIFONADA 100 X 100 X 50 MM</t>
  </si>
  <si>
    <t>JOELHO 45º SECUNDÁRIO 40 MM</t>
  </si>
  <si>
    <t>JOELHO 45º 50 MM</t>
  </si>
  <si>
    <t>JOELHO 45º 100 MM</t>
  </si>
  <si>
    <t>JOELHO 90º SECUNDÁRIO 40 MM</t>
  </si>
  <si>
    <t>JOELHO 90º  100 MM</t>
  </si>
  <si>
    <t>JOELHO 90º 50 MM</t>
  </si>
  <si>
    <t>JUNÇÃO 100 MM</t>
  </si>
  <si>
    <t>JUNÇÃO 100 MM X 50 MM</t>
  </si>
  <si>
    <t>RALO SECO CIRCULAR 100 MM X 40 MM</t>
  </si>
  <si>
    <t>TÊ 50 MM</t>
  </si>
  <si>
    <t>PASSARELA</t>
  </si>
  <si>
    <t>FUNDAÇÕES - SAPATAS</t>
  </si>
  <si>
    <t>CONCRETO FCK = 30MPA, TRAÇO 1:2,1:2,5 (EM MASSA SECA DE CIMENTO/ AREIA MÉDIA/ BRITA 1) - PREPARO MECÂNICO COM BETONEIRA 600 L. AF_05/2021</t>
  </si>
  <si>
    <t>ESTRUTURAS - PILARES</t>
  </si>
  <si>
    <t>ESTRUTURAS - LAJE</t>
  </si>
  <si>
    <t>ARMAÇÃO DE LAJE DE ESTRUTURA CONVENCIONAL DE CONCRETO ARMADO UTILIZANDO AÇO CA-50 DE 10 MM - MONTAGEM. AF_06/2022</t>
  </si>
  <si>
    <t>ESTRUTURA TRELIÇADA DE COBERTURA, TIPO ARCO, COM LIGAÇÕES SOLDADAS, INCLUSOS PERFIS METÁLICOS, CHAPAS METÁLICAS, MÃO DE OBRA E TRANSPORTE COM GUINDASTE - FORNECIMENTO E INSTALAÇÃO. AF_01/2020_P</t>
  </si>
  <si>
    <t>ARMAÇÃO DO SISTEMA DE PAREDES DE CONCRETO, EXECUTADA COMO ARMADURA POSITIVA DE LAJES, TELA Q-196. AF_06/2019</t>
  </si>
  <si>
    <t>SIURB INFRA</t>
  </si>
  <si>
    <t>FORNECIMENTO E COLOCAÇÃO DE AÇO DE PROTENSÃO CP-190-RB - 12 Ø = 1/2" INCLUINDO BAINHA, PROTENSÃO E INJEÇÃO</t>
  </si>
  <si>
    <t>URBANIZAÇÃO</t>
  </si>
  <si>
    <t>QUIOSQUES</t>
  </si>
  <si>
    <t>TRANSPORTE COM CAMINHÃO BASCULANTE DE 14 M³, EM VIA URBANA PAVIMENTADA, DMT ATÉ 30 KM (UNIDADE: M3XKM). AF_07/2020</t>
  </si>
  <si>
    <t>LAJE PRÉ-MOLDADA UNIDIRECIONAL, BIAPOIADA, PARA PISO, ENCHIMENTO EM CERÂMICA, VIGOTA TRELIÇADA CONVENCIONAL, ALTURA TOTAL DA LAJE (ENCHIMENTO+CAPA) = (8+4). AF_11/2020</t>
  </si>
  <si>
    <t>COBERTURAS</t>
  </si>
  <si>
    <t>Cobertura com piaçava, incluso material e mão de obra</t>
  </si>
  <si>
    <t>M²</t>
  </si>
  <si>
    <t>PORTA DE ALUMÍNIO DE ABRIR COM LAMBRI, COM GUARNIÇÃO, FIXAÇÃO COM PARAFUSOS - FORNECIMENTO E INSTALAÇÃO. AF_12/2019</t>
  </si>
  <si>
    <t>JANELA DE ALUMÍNIO TIPO MAXIM-AR, COM VIDROS, BATENTE E FERRAGENS. EXCLUSIVE ALIZAR, ACABAMENTO E CONTRAMARCO. FORNECIMENTO E INSTALAÇÃO. AF_12/2019</t>
  </si>
  <si>
    <t>Cabo de cobre singelo, Isolado em EPROTENAX 0,6/1kV, unipolar, 1,5mm², vermelho - peça com 100m - Ref: Sil ou similar</t>
  </si>
  <si>
    <t>Cabo de cobre singelo, Isolado em EPROTENAX 0,6/1kV, unipolar, 2,5mm², vermelho - peça com 100m - Ref: Sil ou similar</t>
  </si>
  <si>
    <t>Quadro de Distribuição de Sobrepor para 8 à 10 Disjuntores, 380/220 VCA, 10kA, Barramento de cobre 3F+N+T, Seguindo diagrama unifilar - Ref.: Tigre ou similar</t>
  </si>
  <si>
    <t>Disjuntor Termomagnético, Curva C, Unipolar, 10A, 5kA, 127V - Ref: Steck ou similar</t>
  </si>
  <si>
    <t>Disjuntor Termomagnético, Curva C, Unipolar, 32A, 5kA, 127V - Ref: Steck ou similar</t>
  </si>
  <si>
    <t>Disjuntor Termomagnético, Curva C, Unipolar, 50A, 5kA, 127V - Ref: Steck ou similar</t>
  </si>
  <si>
    <t>Dispositivo DPS Protetor de Surto Classe II, Corrente máxima 45kA, Tensão máxima 275V Monopolar 1NA, corrente máxima de 20kA, Tipo AC - Ref: Soprano ou similar</t>
  </si>
  <si>
    <t>TUBOS</t>
  </si>
  <si>
    <t>REGISTRO DE GAVETA BRUTO ABNT 1 1/2"</t>
  </si>
  <si>
    <t>ADAPT SOLD. CURTO C/BOLSA-ROSCA P/ REGISTRO 50 MM - 1 1/2"</t>
  </si>
  <si>
    <t>ADAPT SOLD. CURTO C/BOLSA-ROSCA P/ REGISTRO 60 MM - 2"</t>
  </si>
  <si>
    <t>REDUÇÃO 100 MM X 50 MM</t>
  </si>
  <si>
    <t>ACADEMIA AO AR LIVRE</t>
  </si>
  <si>
    <t>SERVIÇOS</t>
  </si>
  <si>
    <t>LIMPEZA MECANIZADA DE CAMADA VEGETAL, VEGETAÇÃO E PEQUENAS ÁRVORES (DIÂMETRO DE TRONCO MENOR QUE 0,20 M), COM TRATOR DE ESTEIRAS.AF_05/2018</t>
  </si>
  <si>
    <t>ESCAVAÇÃO HORIZONTAL, INCLUINDO CARGA, DESCARGA E TRANSPORTE EM SOLO DE 1A CATEGORIA COM TRATOR DE ESTEIRAS (100HP/LÂMINA: 2,19M3) E CAMINHÃO BASCULANTE DE 10M3, DMT ATÉ 200M. AF_07/2020</t>
  </si>
  <si>
    <t>REGULARIZAÇÃO DE SUPERFÍCIES COM MOTONIVELADORA. AF_11/2019</t>
  </si>
  <si>
    <t>COMPACTAÇÃO MECÂNICA DE SOLO PARA EXECUÇÃO DE RADIER, PISO DE CONCRETO OU LAJE SOBRE SOLO, COM COMPACTADOR DE SOLOS TIPO PLACA VIBRATÓRIA. AF_09/2021</t>
  </si>
  <si>
    <t>APLICAÇÃO DE LONA PLÁSTICA PARA EXECUÇÃO DE PAVIMENTOS DE CONCRETO. AF_04/2022</t>
  </si>
  <si>
    <t>LASTRO DE CONCRETO MAGRO, APLICADO EM PISOS, LAJES SOBRE SOLO OU RADIERS. AF_08/2017</t>
  </si>
  <si>
    <t>CONTRAPISO EM ARGAMASSA TRAÇO 1:4 (CIMENTO E AREIA), PREPARO MECÂNICO COM BETONEIRA 400 L, APLICADO EM ÁREAS SECAS SOBRE LAJE, ADERIDO, ACABAMENTO NÃO REFORÇADO, ESPESSURA 2CM. AF_07/2021</t>
  </si>
  <si>
    <t>PISO DE BORRACHA ESPORTIVO, ESPESSURA 15MM, ASSENTADO COM ARGAMASSA. AF_09/2020</t>
  </si>
  <si>
    <t>ASSENTAMENTO DE GUIA (MEIO-FIO) EM TRECHO CURVO, CONFECCIONADA EM CONCRETO PRÉ-FABRICADO, DIMENSÕES 39X6,5X6,5X19 CM (COMPRIMENTO X BASE INFERIOR X BASE SUPERIOR X ALTURA), PARA DELIMITAÇÃO DE JARDINS, PRAÇAS OU PASSEIOS. AF_05/2016</t>
  </si>
  <si>
    <t>EQUIPAMENTOS</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</si>
  <si>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</si>
  <si>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</si>
  <si>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SIMULADOR DE CAMINHADA, EM TUBO DE AÇO CARBONO -EQUIPAMENTO DE GINÁSTICA PARA ACADEMIA AO AR LIVRE / ACADEMIA DA TERCEIRA IDADE - ATI, INSTALADO SOBRE PISO DE CONCRETO EXISTENTE. AF_10/2021</t>
  </si>
  <si>
    <t>INSTALAÇÃO DE SIMULADOR DE CAVALGADA TRIPLO, EM TUBO DE AÇO CARBONO -EQUIPAMENTO DE GINÁSTICA PARA ACADEMIA AO AR LIVRE / ACADEMIA DA TERCEIRA IDADE - ATI, INSTALADO SOBRE PISO DE CONCRETO EXISTENTE. AF_10/2021</t>
  </si>
  <si>
    <t>INSTALAÇÃO DE ESQUI TRIPLO, EM TUBO DE AÇO CARBONO - EQUIPAMENTO DE GINÁSTICA PARA ACADEMIA AO AR LIVRE / ACADEMIA DA TERCEIRA IDADE - ATI, INSTALADO SOBRE PISO DE CONCRETO EXISTENTE. AF_10/2021</t>
  </si>
  <si>
    <t>INSTALAÇÃO DE LIXEIRA METÁLICA DUPLA, CAPACIDADE DE 60 L, EM TUBO DE AÇO CARBONO E CESTOS EM CHAPA DE AÇO COM PINTURA ELETROSTÁTICA, SOBRE PISO DE CONCRETO EXISTENTE. AF_11/2021</t>
  </si>
  <si>
    <t>PLAYGROUND</t>
  </si>
  <si>
    <t>OBRAS</t>
  </si>
  <si>
    <t>ASSENTAMENTO DE GUIA (MEIO-FIO) EM TRECHO RETO, CONFECCIONADA EM CONCRETO PRÉ-FABRICADO, DIMENSÕES 100X15X13X20 CM (COMPRIMENTO X BASE INFERIOR X BASE SUPERIOR X ALTURA), PARA URBANIZAÇÃO INTERNA DE EMPREENDIMENTOS. AF_06/2016_P</t>
  </si>
  <si>
    <t>ATERRO MANUAL DE VALAS COM SOLO ARGILO-ARENOSO E COMPACTAÇÃO MECANIZADA. AF_05/2016</t>
  </si>
  <si>
    <t>LASTRO DE AREIA COMERCIAL - ESPALHAMENTO MECÂNICO</t>
  </si>
  <si>
    <t>Brinquedo - Gira-gira (carrossel ø=1,70m), em tubo de ferro galvanizado de 1 1/2" e assento em chapa galvanizada e=1/4", sergipark ou similar</t>
  </si>
  <si>
    <t>SEINFRA</t>
  </si>
  <si>
    <t>BALANÇO ANDORINHA C/02 CADEIRAS, CONFECÇÃO EM TUBO VAPOR E PINTURA ESMALTE SINTÉTICO</t>
  </si>
  <si>
    <t>GANGORRA C/ 02 PRANCHAS, CONFECÇÃO EM TUBO VAPOR E PINTURA ESMALTE SINTÉTICO</t>
  </si>
  <si>
    <t>SIURB</t>
  </si>
  <si>
    <t>PLAYGROUND BRINQUEDOS DE MADEIRA - CASA TARZAN COM RAMPA ESCALADA, ESCORREGADOR, PONTE E ESCADA MARINHEIRO</t>
  </si>
  <si>
    <t>FECHAMENTO/ALAMBRADOS</t>
  </si>
  <si>
    <t>CERCAS E ALAMBRADOS</t>
  </si>
  <si>
    <t>ALAMBRADO ESTRUTURADO POR TUBOS DE ACO GALVANIZADO, (MONTANTES COM DIAMETRO 2", TRAVESSAS E ESCORAS COM DIÂMETRO 1 ¼”), COM TELA DE ARAME GALVANIZADO, FIO 14
BWG E MALHA QUADRADA 5X5CM (EXCETO MURETA).H=2,10m AF_03/2021</t>
  </si>
  <si>
    <t>GUARDA-CORPO DE AÇO GALVANIZADO DE 1,10M PADRÃO NBR 9050 UNILATERAL</t>
  </si>
  <si>
    <t>MUROS</t>
  </si>
  <si>
    <t>MURO COM PLACAS DE FECHAMENTO EM CONCRETO PRÉ-MOLDADO (150 X 70 CM) COM PILARES EM CONCRETO PRÉ-MOLDADO TIPO "H" (10 X 10 CM)</t>
  </si>
  <si>
    <t>MOBILIÁRIO</t>
  </si>
  <si>
    <t>MOBILIÁRIO PRÉ-FABRICADO</t>
  </si>
  <si>
    <t>BANCO DE CONCRETO PREMOLDADO COM ENCOSTO 1,50x0,50x0,05M</t>
  </si>
  <si>
    <t>EMOP</t>
  </si>
  <si>
    <t>MESA DE CONCRETO ARMADO,COM 4 BANCOS,CONFORME PROJETO CEHAB, REVESTIDOS COM ARGAMASSA DE CIMENTO E AREIA,NO TRACO 1:4. A MESA MEDINDO 0,80X0,80M,COM 0,80M DE ALTURA MAIS A FUNDACAO E OS BANCOS COM 0,35X0,35M E 0,50M DE ALTURA MAIS A FUNDACAO</t>
  </si>
  <si>
    <t>MOBILIÁRIO MOLDADO NO LOCAL</t>
  </si>
  <si>
    <t>BANCO EM PLACA DE CONCRETO MOLDADO IN LOCO, VOLUME DE CONCRETO DE 30 A 100 LITROS, TAXA DE AÇO APROXIMADA DE 30KG/M³. AF_01/2018</t>
  </si>
  <si>
    <t>JARDINEIRA EM PLACA DE CONCRETO MOLDADO IN LOCO, VOLUME DE CONCRETO DE 30 A 100 LITROS, TAXA DE AÇO APROXIMADA DE 30KG/M³. AF_01/2018</t>
  </si>
  <si>
    <t>CICLOVIA</t>
  </si>
  <si>
    <t>TERRAPLENAGEM</t>
  </si>
  <si>
    <t>ESCAVAÇÃO HORIZONTAL EM SOLO DE 1A CATEGORIA COM TRATOR DE ESTEIRAS (150HP/LÂMINA: 3,18M3). AF_07/2020</t>
  </si>
  <si>
    <t>PAVIMENTAÇÃO</t>
  </si>
  <si>
    <t>PISO EM CONCRETO ARMADO PARA CICLOVIA, ESPESSURA 8 CM, ACABAMENTO POLIDO E PINTURA ACRÍLICA PARA PISO, COM JUNTAS DE DILATAÇÃO EM ISOPOR E PREENCHIMENTO COM MASTIQUE POLIURETANO</t>
  </si>
  <si>
    <t>INSTALAÇÕES</t>
  </si>
  <si>
    <t>Bicicletário em tubo de aço galvanizado diam=2.1/2", para 6 bicicletas, chumbadas no piso, incluso pintura de acabamento com 02 demãos</t>
  </si>
  <si>
    <t>QUADRA POLIESPORTIVA</t>
  </si>
  <si>
    <t>PISO DA QUADRA</t>
  </si>
  <si>
    <t>REGULARIZAÇÃO E COMPACTAÇÃO DE SUBLEITO DE SOLO  PREDOMINANTEMENTE ARGILOSO. AF_11/2019</t>
  </si>
  <si>
    <t>LASTRO COM MATERIAL GRANULAR (PEDRA BRITADA N.2), APLICADO EM PISOS OU LAJES SOBRE SOLO, ESPESSURA DE *10 CM*. AF_08/2017</t>
  </si>
  <si>
    <t>ARMAÇÃO DE ESTRUTURAS DIVERSAS DE CONCRETO ARMADO, EXCETO VIGAS, PILARES, LAJES E FUNDAÇÕES, UTILIZANDO AÇO CA-50 DE 8 MM - MONTAGEM. AF_06/2022</t>
  </si>
  <si>
    <t>CONCRETO FCK = 40MPA, TRAÇO 1:1,6:1,9 (EM MASSA SECA DE CIMENTO/ AREIA MÉDIA/ BRITA 1) - PREPARO MECÂNICO COM BETONEIRA 400 L. AF_05/2021</t>
  </si>
  <si>
    <t>TRATAMENTO DE JUNTA DE DILATAÇÃO, COM TARUGO DE POLIETILENO E SELANTE PU, INCLUSO PREENCHIMENTO COM ESPUMA EXPANSIVA PU. AF_06/2018</t>
  </si>
  <si>
    <t>PINTURA DE PISO COM TINTA EPÓXI, APLICAÇÃO MANUAL, 2 DEMÃOS, INCLUSO PRIMER EPÓXI. AF_05/2021</t>
  </si>
  <si>
    <t>PINTURA DE DEMARCAÇÃO DE QUADRA POLIESPORTIVA COM TINTA EPÓXI, E = 5 CM, APLICAÇÃO MANUAL. AF_05/2021</t>
  </si>
  <si>
    <t>ALAMBRADO COM MURETA</t>
  </si>
  <si>
    <t>ALAMBRADO PARA QUADRA POLIESPORTIVA, ESTRUTURADO POR TUBOS DE ACO GALVANIZADO, (MONTANTES COM DIAMETRO 2", TRAVESSAS E ESCORAS COM DIÂMETRO 1 ¼), COM TELA DE ARAME GALVANIZADO, FIO 10 BWG E MALHA QUADRADA 5X5CM (EXCETO MURETA). AF_03/2021</t>
  </si>
  <si>
    <t>CONJUNTO PARA FUTSAL COM TRAVES OFICIAIS DE 3,00 X 2,00 M EM TUBO DE ACO GALVANIZADO 3" COM REQUADRO EM TUBO DE 1", PINTURA EM PRIMER COM TINTA ESMALTE SINTETICO E REDES</t>
  </si>
  <si>
    <t>CJ</t>
  </si>
  <si>
    <t>ESTRUTURA METÁLICA EM RODÍZIOS, COM TABELAS DE BASQUETE EM COMPENSADO NAVAL, MODELO OFICIAL, 1,05X1,80M, ESP. 18MM</t>
  </si>
  <si>
    <t>CONJUNTO PARA QUADRA DE VOLEI OFICIAL COM POSTES EM TUBO DE ACO GALVANIZADO 3", H = *255* CM, PINTURA EM TINTA ESMALTE SINTETICO, REDE DE NYLON COM 2 MM, MALHA 10 X 10 CM E ANTENAS OFICIAIS</t>
  </si>
  <si>
    <t>VIÁRIO - PAVIMENTAÇÃO EXTERNA, PASSEIOS E CALÇADAS</t>
  </si>
  <si>
    <t>VIÁRIO - PAVIMENTAÇÃO EXTERNA</t>
  </si>
  <si>
    <t>EXECUÇÃO DE PASSEIO EM PISO INTERTRAVADO, COM BLOCO RETANGULAR COR NATURAL DE 20 X 10 CM, ESPESSURA 6 CM. AF_12/2015</t>
  </si>
  <si>
    <t>IMPRIMAÇÃO COM ASFALTO DILUÍDO</t>
  </si>
  <si>
    <t>PASSEIOS E CALÇADAS</t>
  </si>
  <si>
    <t>PISO INTERTRAVADO, COM BLOCO RETANGULAR COR NATURAL DE 20 x 10 CM, ESPESSURA 8 CM. AF_12/2015</t>
  </si>
  <si>
    <t>PISO EM CONCRETO 20 MPA PREPARO MECÂNICO, ESPESSURA 7CM. AF_09/2020</t>
  </si>
  <si>
    <t>PISO DE BORRACHA PARA ÁREA EXTERNA, PLACA 100X100 cm, 43mm ESPESSURA.</t>
  </si>
  <si>
    <t>PISO PODOTÁTIL NA COR AZUL DIRECIONAL SOLIDARIZADO AO PISO EXISTENTE AF_05/2020</t>
  </si>
  <si>
    <t>GUIA (MEIO-FIO) E SARJETA CONJUGADOS DE CONCRETO</t>
  </si>
  <si>
    <t>GUIA (MEIO-FIO) CONCRETO, MOLDADA “IN LOCO” EM TRECHO CURVO COM EXTRUSORA, 15 CM BASE x 30 CM ALTURA. AF_06/2016</t>
  </si>
  <si>
    <t>MICRODRENAGEM</t>
  </si>
  <si>
    <t>MARGEM ESQUERDA PROJETADA</t>
  </si>
  <si>
    <t>ESCAVAÇÃO MECÂNICA DE VALA EM MATERIAL DE 1ª CATEGORIA</t>
  </si>
  <si>
    <t>REATERRO E COMPACTAÇÃO COM SOQUETE VIBRATÓRIO</t>
  </si>
  <si>
    <t>ESCORAMENTO DE VALA, TIPO CONTÍNUO, COM PROFUNDIDADE DE 1,5 A 3,0 M, LARGURA MAIOR OU IGUAL A 1,5 M E MENOR QUE 2,5 M.</t>
  </si>
  <si>
    <t>Boca de BSTC D = 0,60 m - esconsidade 0° - areia e brita comerciais - alas esconsas</t>
  </si>
  <si>
    <t>Boca de BSTC D = 1,00 m - esconsidade 0° - areia e brita comerciais - alas retas</t>
  </si>
  <si>
    <t>Boca de lobo dupla - grelha de concreto - BLDG 02 - areia e brita comerciais</t>
  </si>
  <si>
    <t>Corpo de BSTC D = 0,60 m PA2 - areia, brita e pedra de mão comerciais</t>
  </si>
  <si>
    <t>Corpo de BSTC D = 0,80 m PA2 - areia, brita e pedra de mão comerciais</t>
  </si>
  <si>
    <t>Corpo de BSTC D = 1,00 m PA2 - areia, brita e pedra de mão comerciais</t>
  </si>
  <si>
    <t>Corpo de BSTC D = 1,20 m PA2 - areia, brita e pedra de mão comerciais</t>
  </si>
  <si>
    <t>Corpo de BSTC D = 0,60 m PA3 - areia, brita e pedra de mão comerciais</t>
  </si>
  <si>
    <t>Poço de visita - PVI 01 - areia e brita comerciais</t>
  </si>
  <si>
    <t>SARJETA TRIANGULAR DE CONCRETO - STC 01 - AREIA E BRITA COMERCIAIS</t>
  </si>
  <si>
    <t>MARGEM DIREITA PROJETADA</t>
  </si>
  <si>
    <t>Boca de BSTC D = 0,80 m - esconsidade 0° - areia e brita comerciais - alas retas</t>
  </si>
  <si>
    <t>Boca de lobo combinada - chapéu e grelha simples - BLC 02 - areia e brita comerciais</t>
  </si>
  <si>
    <t>DISSIPADOR DE ENERGIA TIPO DR-10B-1</t>
  </si>
  <si>
    <t>EXECUÇÃO DE SARJETÃO DE CONCRETO USINADO, MOLDADA  IN LOCO  EM TRECHO RETO, 100 CM BASE X 20 CM ALTURA. AF_06/2016</t>
  </si>
  <si>
    <t>ESCADA HIDRÁULICA</t>
  </si>
  <si>
    <t>GUIA/SARJETA</t>
  </si>
  <si>
    <t>POÇO DE VISITA (DN INTERNO 1,00M)</t>
  </si>
  <si>
    <t>MARGEM ESQUERDA EXISTENTE</t>
  </si>
  <si>
    <t>DEMOLIÇÃO PARCIAL DE PAVIMENTO ASFÁLTICO, DE FORMA MECANIZADA, SEM REAPROVEITAMENTO</t>
  </si>
  <si>
    <t>ESCAVAÇÃO, CARGA E TRANSPORTE DE MATERIAL DE 1ª CATEGORIA - DMT DE 1.000 A 1.200 M - CAMINHO DE SERVIÇO PAVIMENTADO - COM ESCAVADEIRA E CAMINHÃO BASCULANTE DE 14 M³</t>
  </si>
  <si>
    <t>ESCORAMENTO DE VALA, TIPO DESCONTÍNUO, COM PROFUNDIDADE DE 1,5 A 3,0 M, LARGURA MAIOR OU IGUAL A 1,5 M E MENOR QUE 2,5 M.</t>
  </si>
  <si>
    <t>Boca de BSTC D = 1,20 m - esconsidade 0° - areia e brita comerciais - alas retas</t>
  </si>
  <si>
    <t>BOCA DE LOBO DUPLA - GRELHA DE CONCRETO - BLDG 01 - AREIA EXTRAÍDA E BRITA PRODUZIDA</t>
  </si>
  <si>
    <t>CANAL TRAPEZOIDAL COM REVESTIMENTO EM GRAMA</t>
  </si>
  <si>
    <t>Corpo de BSTC D = 0,60 m PA4 - areia, brita e pedra de mão comerciais</t>
  </si>
  <si>
    <t>Corpo de BSTC D = 0,80 m PA4 - areia, brita e pedra de mão comerciais</t>
  </si>
  <si>
    <t>Corpo de BSTC D = 1,00 m PA3 - areia, brita e pedra de mão comerciais</t>
  </si>
  <si>
    <t>DESCIDA D'ÁGUA DE ATERROS EM DEGRAUS - DAD 02 - AREIA E BRITA COMERCIAIS</t>
  </si>
  <si>
    <t>DISSIPADOR DE ENERGIA - DEB 03 - AREIA E PEDRA DE MÃO COMERCIAIS</t>
  </si>
  <si>
    <t>GRAMAGEM EM PLACAS TIPO BATATAIS</t>
  </si>
  <si>
    <t>FORMAS DE TÁBUAS DE PINHO - UTILIZAÇÃO DE 1 VEZ - CONFECÇÃO E INSTALAÇÃO</t>
  </si>
  <si>
    <t>Armação em aço CA-50 - fornecimento, preparo e colocação</t>
  </si>
  <si>
    <t>kg</t>
  </si>
  <si>
    <t>CONCRETO FCK = 20 MPA - CONFECÇÃO EM BETONEIRA E LANÇAMENTO MANUAL - AREIA E BRITA COMERCIAIS</t>
  </si>
  <si>
    <t>MARGEM DIREITA EXISTENTE</t>
  </si>
  <si>
    <t>ESCAVAÇÃO, CARGA E TRANSPORTE DE MATERIAL DE 1ª CATEGORIA - DMT DE 1.000 A 1.200 M - CAMINHO DE SERVIÇO NATURAL - COM CARREGADEIRA E CAMINHÃO BASCULANTE DE 14 M³</t>
  </si>
  <si>
    <t>BOCA DE LOBO DUPLA BLD - 101</t>
  </si>
  <si>
    <t>PAISAGISMO</t>
  </si>
  <si>
    <t>PLANTIO DE ÁRVORES, ARBUSTOS E GRAMÍNEAS</t>
  </si>
  <si>
    <t>ADUBAÇÃO MANUAL DE COBERTURA EM ÁREAS DE ENLEIVAMENTO OU DE PLANTIO DE MUDAS DE GRAMÍNEAS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</si>
  <si>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</si>
  <si>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</si>
  <si>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</si>
  <si>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</si>
  <si>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PLANTIO DE GRAMA BATATAIS EM PLACAS. AF_05/2018</t>
  </si>
  <si>
    <t>PLANTIO DE FORRAÇÃO. AF_05/2018</t>
  </si>
  <si>
    <t>ÁREA PERMEÁVEL DESTINADA A VEGETAÇÃO. VER ESPECIFICAÇÃO PROJETO PAISAGISMO</t>
  </si>
  <si>
    <t>TORNEIRA PLÁSTICA 3/4 PARA TANQUE - FORNECIMENTO E INSTALAÇÃO. AF_01/2020</t>
  </si>
  <si>
    <t>TUBO, PVC, SOLDÁVEL, DN 20MM, INSTALADO EM RAMAL DE DISTRIBUIÇÃO DE ÁGUA - FORNECIMENTO E INSTALAÇÃO. AF_06/2022</t>
  </si>
  <si>
    <t>ILUMINAÇÃO PÚBLICA</t>
  </si>
  <si>
    <t>ENTRADA DE ENERGIA</t>
  </si>
  <si>
    <t>Caixa de passagem para cabos de alimentação principal</t>
  </si>
  <si>
    <t>Chave fusível monopolar 15kV-100A-10kA</t>
  </si>
  <si>
    <t>Isolador de disco - 15kV</t>
  </si>
  <si>
    <t>Suporte para fixação de transformador</t>
  </si>
  <si>
    <t>Transformador trifásico 45kVA - 13,8/0,38 kV. Ref.: WEG ou similar</t>
  </si>
  <si>
    <t>Cabo de cobre nu 10mm² - sistema de aterramento</t>
  </si>
  <si>
    <t>Cabo de cobre singelo, Isolado em EPR. 0,6/1kV, unipolar, 10mm², azul - Ref.: Sil ou similar</t>
  </si>
  <si>
    <t>Cabo de cobre singelo, Isolado em EPR. 0,6/1kV, unipolar, 10mm², preto - Ref.: Sil ou similar</t>
  </si>
  <si>
    <t>Cabo de cobre singelo, Isolado em EPR. 0,6/1kV, unipolar, 16mm², azul - Ref.: Sil ou similar</t>
  </si>
  <si>
    <t>Cabo de cobre singelo, Isolado em EPR. 0,6/1kV, unipolar, 16mm², preto - Ref.: Sil ou similar</t>
  </si>
  <si>
    <t>Cabo de cobre singelo, Isolado em EPR. 0,6/1kV, unipolar, 16mm², verde - Ref.: Sil ou similar</t>
  </si>
  <si>
    <t>Cabo de cobre singelo, Isolado em EPR. 0,6/1kV, unipolar, 25mm², azul - Ref.: Sil ou similar</t>
  </si>
  <si>
    <t>Cabo de cobre singelo, Isolado em EPR. 0,6/1kV, unipolar, 25mm², preto - Ref.: Sil ou similar</t>
  </si>
  <si>
    <t>ELETRODUTOS</t>
  </si>
  <si>
    <t>Curva 90° ferro galvanizado DN 32mm - Ref: Tupy ou similar</t>
  </si>
  <si>
    <t>Eletroduto de aço galvanizado DN 32mm - Ref: ELECON ou similar</t>
  </si>
  <si>
    <t>Eletroduto de PVC 1" (descida cabo nu dos para-raios) - Ref: Kanaflex ou similar</t>
  </si>
  <si>
    <t>Eletroduto PEAD Ø1.1/2" sem rosca - Ref.: Kanaflex ou similar</t>
  </si>
  <si>
    <t>Eletroduto PEAD Ø2" sem rosca - Ref.: Kanaflex ou similar</t>
  </si>
  <si>
    <t>Quadro de Distribuição de Sobrepor para 3 à 5 Disjuntores, 380/220 VCA, 10kA, Barramento de cobre 3F+N+T, Seguindo diagrama unifilar - Ref.: Tigre ou similar</t>
  </si>
  <si>
    <t>Quadro de Distribuição de Sobrepor para 6 à 8 Disjuntores, 380/220 VCA, 10kA, Barramento de cobre 3F+N+T, Seguindo diagrama unifilar - Ref.: Tigre ou similar</t>
  </si>
  <si>
    <t>LUMINÁRIAS</t>
  </si>
  <si>
    <t>Arandela FIT LED 8,8W 4000K 475lm</t>
  </si>
  <si>
    <t>Fita LED Stella ip20 10,6W embutido em solo curvo 3000K 392lm</t>
  </si>
  <si>
    <t>LED Bulbo 65W Luz Fria 6500K bivolt T140 Galaxy</t>
  </si>
  <si>
    <t>Luminária LED 225W bivolt IP66 Phillips 5000K 35575lm</t>
  </si>
  <si>
    <t>Luminária LED de embutir 24W 3000K 1950lm</t>
  </si>
  <si>
    <t>Pendente LED 76W bivolt 21x84x22cm Bella mIluminação TP003 5000K 3685lm</t>
  </si>
  <si>
    <t>Refletor 500W LED SMD Flood Light IP 66 5000K 32500lm</t>
  </si>
  <si>
    <t>Spot LED 28W embutir balizador IP68 6500K 1685lm</t>
  </si>
  <si>
    <t>POSTES</t>
  </si>
  <si>
    <t>Cruzeta de concreto tipo "T" de 1,90x0,09x0,115m</t>
  </si>
  <si>
    <t>Poste de concreto duplo "T" - 600kg - 11m</t>
  </si>
  <si>
    <t>Disjuntor Termomagnético, Curva B, 50A, 5kA - Ref.: WEG Mdw ou similar</t>
  </si>
  <si>
    <t>Disjuntor Termomagnético, Curva B, Tripolar, 20A, 5kA, 220V - Ref.: WEG Mdw ou similar</t>
  </si>
  <si>
    <t>Disjuntor Termomagnético, Curva B, Unipolar, 16A, 5kA, 127V - Ref.: Steck ou similar</t>
  </si>
  <si>
    <t>Disjuntor Unipolar Diferencial Residual Dr, Sensibilidade 30mA 10A, Tipo AC - Ref.: Siemens ou similar</t>
  </si>
  <si>
    <t>Dispositivo DPS Protetor de Surto Classe II, Corrente Máxima 45kA, Tensão Máxima 275V, Monopolar 1NA, corrente máxima de 20kA, tipo AC  - Ref.: Soprano ou similar</t>
  </si>
  <si>
    <t>ATERRAMENTO</t>
  </si>
  <si>
    <t>Caixa de inspeção para aterramento 0,3x0,3x0,4</t>
  </si>
  <si>
    <t>Conector de aterramento cabo/haste de terra</t>
  </si>
  <si>
    <t>Haste de aterramento 2,4m Ø5/8"</t>
  </si>
  <si>
    <t>Para-raios, 12kV-10kA, tipo polimérico - óxido de zinco</t>
  </si>
  <si>
    <t>LUMINOTÉCNICO</t>
  </si>
  <si>
    <t>Poste telecônico reto, flangeado,  braço simples, h = 7 m</t>
  </si>
  <si>
    <t>Poste telecônico reto, flangeado,  braço duplo, h = 7 m e 12m</t>
  </si>
  <si>
    <t>Poste coluna, flangeado,  sem braço, h = 4m, diametro = 300 mm</t>
  </si>
  <si>
    <t>LUMINARIA BALIZADOR DE ALUMINIO EM LED G9 3W 5000K, H= 0,5M</t>
  </si>
  <si>
    <t>LUMINARIA BALIZADOR DE ALUMINIO EM LED G9 3W 5000K, H= 1,25M</t>
  </si>
  <si>
    <t>EMBUTIDO DE SOLO BALIZADOR SOLO ALUMINIO PRATA LED, DIÂMETRO = 240 MM</t>
  </si>
  <si>
    <t>EMBUTIDO DE SOLO BALIZADOR SOLO ALUMINIO PRATA LED 2W 3000K</t>
  </si>
  <si>
    <t>LED perfil flexível (mangueira fita de led)</t>
  </si>
  <si>
    <t>Poste cônico, engastado,  sem braço, com cruzeta para 2 refletores, h = 9 m, diametro inferior = 125 mm</t>
  </si>
  <si>
    <t>Assentamento de poste de concreto com comprimento nominal de 11 m</t>
  </si>
  <si>
    <t>Remoção de poste de concreto com comprimento nominal de 11 m</t>
  </si>
  <si>
    <t>SINALIZAÇÃO VIÁRIA</t>
  </si>
  <si>
    <t>ELEMENTOS DE SINALIZAÇÃO VIÁRIA</t>
  </si>
  <si>
    <t>SEDOP</t>
  </si>
  <si>
    <t>Placa de sinalização metálica</t>
  </si>
  <si>
    <t>POSTE DE SINALIZACAO P/ PLACA DE TRANSITO ACO GAL.2""X3000MM</t>
  </si>
  <si>
    <t>SINALIZAÇÃO DE FAIXA HORIZONTAL COM TERMOPLÁSTICO POR ASPERSÃO - HOT SPRAY (1,5 mm)</t>
  </si>
  <si>
    <t>ESTAÇÃO ELEVATÓRIA DE ESGOTOS 07D - SERVIÇOS</t>
  </si>
  <si>
    <t>TERRAPLANAGEM DA ÁREA - LIMPEZA DA ÁREA - REFERÊNCIA PRANCHA: PA-E-E-H7D-D01</t>
  </si>
  <si>
    <t>CARGA, MANOBRA E DESCARGA DE SOLOS E MATERIAIS GRANULARES EM CAMINHÃO BASCULANTE 14 M³ - CARGA COM ESCAVADEIRA HIDRÁULICA (CAÇAMBA DE 1,20 M³ / 155 HP) E DESCARGA LIVRE (UNIDADE: M3). AF_07/2020</t>
  </si>
  <si>
    <t>TRANSPORTE COM CAMINHÃO BASCULANTE DE 14 M³, EM VIA URBANA EM LEITO NATURAL (UNIDADE: M3XKM). AF_07/2020</t>
  </si>
  <si>
    <t>Espalhamento de material em bota-fora</t>
  </si>
  <si>
    <t>TERRAPLANAGEM DA ÁREA - ATERRO - REFERÊNCIA PRANCHA: PA-E-E-H7D-D01</t>
  </si>
  <si>
    <t>COMPESA</t>
  </si>
  <si>
    <t>ENSAIO DE GRANULOMETRIA POR PENEIRAMENTO E SEDIMENTAÇÃO - SOLOS</t>
  </si>
  <si>
    <t>ENSAIO DE LIMITE DE PLASTICIDADE - SOLOS</t>
  </si>
  <si>
    <t>ENSAIO DE LIMITE DE LIQUIDEZ - SOLOS</t>
  </si>
  <si>
    <t>ENSAIO DE MASSA ESPECÍFICA - IN SITU - MÉTODO FRASCO DE AREIA - SOLOS</t>
  </si>
  <si>
    <t>ENSAIO DE DENSIDADE REAL - SOLOS</t>
  </si>
  <si>
    <t>TERRAPLANAGEM DA ÁREA - MURO DE ARRIMO - REFERÊNCIA PRANCHA: PA-E-E-H7D-D01</t>
  </si>
  <si>
    <t>MURO DE ARRIMO EM BLOCOS TIPO CANALETA</t>
  </si>
  <si>
    <t>LOCAÇÃO - ESTAÇÃO ELEVATÓRIA DE ESGOTOS - EEE.07D - REFERÊNCIA PRANCHA: PA-E-E-H7D-D02 A D09</t>
  </si>
  <si>
    <t>FECHAMENTO/PROTEÇÃO - ESTAÇÃO ELEVATÓRIA DE ESGOTOS - EEE.07D - REFERÊNCIA PRANCHA: PA-E-E-H7D-D02 A D09</t>
  </si>
  <si>
    <t>SINALIZAÇÃO COM TELA TAPUME, COM ALTURA DE 1,20 M, FORNECIMENTO E INSTALAÇÃO.</t>
  </si>
  <si>
    <t>REBAIXAMENTO DO LENÇOL FREÁTICO - ESTAÇÃO ELEVATÓRIA DE ESGOTOS - EEE.07D - REFERÊNCIA PRANCHA: PA-E-E-H7D-D02 A D09</t>
  </si>
  <si>
    <t>MOBILIZAÇÃO, DESMOBILIZAÇÃO E INSTALAÇÃO DE CONJUNTO COM ATÉ 60 PONTEIRAS FILTRANTES E BOMBAS DE SUCÇÃO PARA REBAIXAMENTO DE LENÇOL FREÁTICO ATÉ 5,00 M DE PROFUNDIDADE.</t>
  </si>
  <si>
    <t>OPERAÇÃO DE CONJUNTO COM 30 PONTEIRAS FILTRANTES E BOMBAS DE SUCÇÃO PARA REBAIXAMENTO DE LENÇOL FREÁTICO ATÉ 5 M DE PROFUNDIDADE, INCLUSIVE GERADOR.</t>
  </si>
  <si>
    <t>DIA</t>
  </si>
  <si>
    <t>MOVIMENTAÇÃO DE TERRA (ESCAVAÇÃO E REGULARIZAÇÃO) - ESTAÇÃO ELEVATÓRIA DE ESGOTOS - EEE.07D - REFERÊNCIA PRANCHA: PA-E-E-H7D-D02 A D09</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</si>
  <si>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</si>
  <si>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Regularização do subleito</t>
  </si>
  <si>
    <t>ESCORAMENTO - ESTAÇÃO ELEVATÓRIA DE ESGOTOS - EEE.07D - REFERÊNCIA PRANCHA: PA-E-E-H7D-D02 A D09</t>
  </si>
  <si>
    <t>Estaca prancha metálica com utilização de 10 vezes - fornecimento, cravação até 12 metros</t>
  </si>
  <si>
    <t>ABRIGO DO GERADOR, ATÉ 125 CV / 170KVA</t>
  </si>
  <si>
    <t>ESTRUTURA EM CONCRETO ARMADO - ESTAÇÃO ELEVATÓRIA DE ESGOTOS - EEE.07D - REFERÊNCIA PRANCHA: PA-E-E-H7D-D02 A D09</t>
  </si>
  <si>
    <t>Formas para concreto em chapa de madeira compensada resinada e=15mm (REAP 2x)</t>
  </si>
  <si>
    <t>Cimbramento metálico com altura até 3,50m</t>
  </si>
  <si>
    <t>Concreto usinado bombeado de 40MPA (incl. lançamento e adensamento)</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</si>
  <si>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</si>
  <si>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</si>
  <si>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</si>
  <si>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</si>
  <si>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</si>
  <si>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ARGAMASSA TRAÇO 1:3 (EM VOLUME DE CIMENTO E AREIA MÉDIA ÚMIDA), PREPARO MECÂNICO COM BETONEIRA 400 L. AF_08/2019</t>
  </si>
  <si>
    <t>ALVENARIA DE VEDAÇÃO DE BLOCOS CERÂMICOS FURADOS NA HORIZONTAL DE 14X9X19 CM (ESPESSURA 14 CM, BLOCO DEITADO) E ARGAMASSA DE ASSENTAMENTO COM PREPARO MANUAL. AF_12/2021</t>
  </si>
  <si>
    <t>IMPERMEABILIZAÇÃO  - ESTAÇÃO ELEVATÓRIA DE ESGOTOS - EEE.07D - REFERÊNCIA PRANCHA: PA-E-E-H7D-D02 A D09</t>
  </si>
  <si>
    <t>IMPERMEABILIZAÇÃO DE SUPERFÍCIE COM EMULSÃO ASFÁLTICA, 2 DEMÃOS AF_06/2018</t>
  </si>
  <si>
    <t>Impermeabilização com bicomponente semiflexível</t>
  </si>
  <si>
    <t>REATERRO - ESTAÇÃO ELEVATÓRIA DE ESGOTOS - EEE.07D - REFERÊNCIA PRANCHA: PA-E-E-H7D-D02 A D09</t>
  </si>
  <si>
    <t>REATERRO MANUAL DE VALAS COM COMPACTAÇÃO MECANIZADA. AF_04/2016</t>
  </si>
  <si>
    <t>REMOÇÃO DE SOLOS - ESTAÇÃO ELEVATÓRIA DE ESGOTOS - EEE.07D - REFERÊNCIA PRANCHA: PA-E-E-H7D-D02 A D09</t>
  </si>
  <si>
    <t>CARGA, MANOBRA E DESCARGA DE SOLOS E MATERIAIS GRANULARES EM CAMINHÃO BASCULANTE 6 M³ - CARGA COM ESCAVADEIRA HIDRÁULICA (CAÇAMBA DE 1,20 M³ / 155 HP) E DESCARGA LIVRE (UNIDADE: M3). AF_07/2020</t>
  </si>
  <si>
    <t>TRANSPORTE COM CAMINHÃO BASCULANTE DE 6 M³, EM VIA URBANA EM LEITO NATURAL (UNIDADE: M3XKM). AF_07/2020</t>
  </si>
  <si>
    <t>MONTAGENS ACESSÓRIOS - ESTAÇÃO ELEVATÓRIA DE ESGOTOS - EEE.07D - REFERÊNCIA PRANCHA: PA-E-E-H7D-D02 A D09</t>
  </si>
  <si>
    <t>MONTAGEM DE GRADE DE PISO EM FIBRA DE VIDRO</t>
  </si>
  <si>
    <t>MONTAGENS HIDRÁULICAS - ESTAÇÃO ELEVATÓRIA DE ESGOTOS - EEE.07D - REFERÊNCIA PRANCHA: PA-E-E-H7D-D02 A D09</t>
  </si>
  <si>
    <t>INSTALAÇÃO DE HASTE DE PROLONGAMENTO COM LUVAS E MANCAIS, Ø1.1/8" OU Ø2"</t>
  </si>
  <si>
    <t>MONTAGEM DE CONEXÕES E VÁLVULAS EM PVC OU PP COM JUNTA ROSCÁVEL ATÉ DN 4"</t>
  </si>
  <si>
    <t>MONTAGEM DE JUNTA FLANGEADA DE TUBOS, CONEXÕES, VÁLVULAS E REGISTROS DE FERRO FUNDIDO ( CONTENDO 02 FLANGES A UNIDADE ) - DN - 50MM</t>
  </si>
  <si>
    <t>MONTAGEM DE JUNTA FLANGEADA DE TUBOS, CONEXÕES, VÁLVULAS E REGISTROS DE FERRO FUNDIDO ( CONTENDO 02 FLANGES A UNIDADE ) - DN - 100MM</t>
  </si>
  <si>
    <t>MONTAGEM DE JUNTA FLANGEADA DE TUBOS, CONEXÕES, VÁLVULAS E REGISTROS DE FERRO FUNDIDO ( CONTENDO 02 FLANGES A UNIDADE ) - DN - 300MM</t>
  </si>
  <si>
    <t>MONTAGEM DE JUNTA FLANGEADA DE TUBOS, CONEXÕES, VÁLVULAS E REGISTROS DE FERRO FUNDIDO ( CONTENDO 02 FLANGES A UNIDADE ) - DN - 400MM</t>
  </si>
  <si>
    <t>MONTAGEM DE TUBOS, CONEXÕES, VÁLVULAS E REGISTROS DE FERRO GALVANIZADO - ATÉ DN - 100 MM (4")</t>
  </si>
  <si>
    <t>MONTAGEM DE CONEXÕES, REGISTROS E VÁLVULAS EM PVC COM JUNTA ELASTICA ATÉ DN 150 MM</t>
  </si>
  <si>
    <t>MONTAGEM DE TUBULAÇÕES EM PVC OU PP COM JUNTA ROSCÁVEL ATÉ DN 4"</t>
  </si>
  <si>
    <t>MONTAGEM DE TUBULAÇÃO EM PVC COM JUNTA ELASTICA ATÉ DN 200 MM</t>
  </si>
  <si>
    <t>ASSENTAMENTO DE PEDESTAL DE SUSPENSÃO EM FºDUCTIL COM DIAMETROS ATÉ 500MM.</t>
  </si>
  <si>
    <t>INSTALAÇÃO DE GUINDASTE GIRATÓRIO DE COLUNA COM LANÇA DE RAIO = 3,50 M</t>
  </si>
  <si>
    <t>INSTALAÇÃO DE GUINDASTE GIRATÓRIO DE COLUNA COM LANÇA DE RAIO = 4,50 M</t>
  </si>
  <si>
    <t>FORNECIMENTO E INSTALAÇÃO DE CESTO COLETOR DE DETRITOS, INCLUSIVE GUIA, EM AÇO INOX AISI 304, DIMENSÕES DE 88X65X35 MM</t>
  </si>
  <si>
    <t>FABRICAÇÃO E MONTAGEM DA ESTRUTURA METÁLICA PARA RECEBIMENTO E MOVIMENTAÇÃO DAS CAÇAMBAS</t>
  </si>
  <si>
    <t>INSTALAÇÃO DE COMPORTA EM AÇO INOX COM ÁREA COMPREENDIDA ENTRE 1,20 A 2,60 M2</t>
  </si>
  <si>
    <t>INSTALAÇÃO DE GRADE MÉDIA/GROSSA MANUAL EM AÇO INOX COM ÁREA COMPREENDIDA ENTRE 1,20 A 2,70 M2</t>
  </si>
  <si>
    <t>INSTALAÇÃO DE COMPOSTA DE SUPERFÍCIE QUADRADA DE DUPLO SENTIDO DE FLUXO COM ACIONAMENTO MANUAL, 500X500MM</t>
  </si>
  <si>
    <t>INSTALAÇÃO DE COMPOSTA DE SUPERFÍCIE QUADRADA DE DUPLO SENTIDO DE FLUXO COM ACIONAMENTO MANUAL, 600X600MM</t>
  </si>
  <si>
    <t>INSTALAÇÃO DA CAÇAMBA COLETORA DE DETRITORS COM CAPACIDADE DE 3M³</t>
  </si>
  <si>
    <t>FORNECIMENTO E INSTALAÇÃO DE ABRAÇADEIRA TIPO "U" PARA TUBOS DE DN 2", EM  AÇO</t>
  </si>
  <si>
    <t>FORNECIMENTO E INSTALAÇÃO DE DISCO DE TELA MILIMETRADA, #2,00 MM, DN100</t>
  </si>
  <si>
    <t>INSTALACAO DE CONJUNTO MOTOBOMBA EIXO VERTICAL ATÉ 100 CV</t>
  </si>
  <si>
    <t>PROLONGADOR PARA FIXAÇÃO DO MANCAL, EM ASTM A36, L = 0,40 M - FORNECIMENTO E INSTALAÇÃO</t>
  </si>
  <si>
    <t>SUPORTE DA TUBULAÇÃO, EM AÇO INOX, DN 300 - FORNECIMENTO E INSTALAÇÃO</t>
  </si>
  <si>
    <t>BLOCO DE APOIO METÁLICO, EM AÇO ASTM A36, DN 300</t>
  </si>
  <si>
    <t>FABRICAÇÃO E MONTAGEM DA ESTRUTURA METÁLICA PARA RECEBIMENTO DA GRADE DE PISO E CESTO COLETOR DE DETRITOS</t>
  </si>
  <si>
    <t>FORNECIMENTO E INSTALAÇÃO DE ESCADA MARINHEIRO EM FIBRA DE VIDRO</t>
  </si>
  <si>
    <t>FORNECIMENTO E INSTALAÇÃO DE GUARDA CORPO EM FIBRA DE VIDRO RESINA OFFSHORE, ALTURA 1,10 M</t>
  </si>
  <si>
    <t>CAIXA DE BLOQUEIO - REFERÊNCIA PRANCHA: PA-E-O-HBD-D02</t>
  </si>
  <si>
    <t>CAIXA DE BLOQUEIO E DESCARGA 2,60 X 2,10M, ALTURA DE 1,00M</t>
  </si>
  <si>
    <t>CAIXA DE BLOQUEIO E DESCARGA 2,60 X 2,10M, COMPLEMENTO</t>
  </si>
  <si>
    <t>MONTAGENS HIDRÁULICAS - CAIXA DE BLOQUEIO - REFERÊNCIA PRANCHA: PA-E-O-HBD-D02</t>
  </si>
  <si>
    <t>ABRIGO DOS PAINÉIS - REFERÊNCIA PRANCHA: PA-E-O-AA4-D01</t>
  </si>
  <si>
    <t>ABRIGO DOS PAINÉIS - TIPO 4 (2,30 X 6,20 M)</t>
  </si>
  <si>
    <t>ABRIGO DOS GERADORES - REFERÊNCIA PRANCHA: PA-E-O-AAG-D01</t>
  </si>
  <si>
    <t>INTERLIGAÇÃO INTERNA - LOCAÇÃO - REFERÊNCIA PRANCHA: PA-E-E-H7D-D02</t>
  </si>
  <si>
    <t>LOCAÇÃO DE REDE DE ÁGUA OU ESGOTO. AF_10/2018</t>
  </si>
  <si>
    <t>INTERLIGAÇÃO INTERNA - REBAIXAMENTO DO LENÇOL FREÁTICO - REFERÊNCIA PRANCHA: PA-E-E-H7D-D02</t>
  </si>
  <si>
    <t>INTERLIGAÇÃO INTERNA - MOVIMENTAÇÃO DE TERRA (ESCAVAÇÃO E REGULARIZAÇÃO) - REFERÊNCIA PRANCHA: PA-E-E-H7D-D02</t>
  </si>
  <si>
    <t>ESCAVAÇÃO MECANIZADA DE VALA COM PROF. ATÉ 1,5 M (MÉDIA MONTANTE E JUSANTE/UMA COMPOSIÇÃO POR TRECHO), ESCAVADEIRA (0,8 M3),LARG. MENOR QUE 1,5 M, EM SOLO DE 1A CATEGORIA, LOCAIS COM BAIXO NÍVEL DE INTERFERÊNCIA. AF_02/2021</t>
  </si>
  <si>
    <t>INTERLIGAÇÃO INTERNA - ESCORAMENTO - REFERÊNCIA PRANCHA: PA-E-E-H7D-D02</t>
  </si>
  <si>
    <t>ESCORAMENTO DE VALA, TIPO PONTALETEAMENTO, COM PROFUNDIDADE DE 0 A 1,5 M, LARGURA MENOR QUE 1,5 M. AF_08/2020</t>
  </si>
  <si>
    <t>INTERLIGAÇÃO INTERNA - BLOCOS DE ANCORAGEM - REFERÊNCIA PRANCHA: PA-E-E-H7D-D02</t>
  </si>
  <si>
    <t>BLOCOS DE ANCORAGEM</t>
  </si>
  <si>
    <t>INTERLIGAÇÃO INTERNA - REATERRO - REFERÊNCIA PRANCHA: PA-E-E-H7D-D02</t>
  </si>
  <si>
    <t>INTERLIGAÇÃO INTERNA - REMOÇÃO DOS SOLOS - REFERÊNCIA PRANCHA: PA-E-E-H7D-D02</t>
  </si>
  <si>
    <t>INTERLIGAÇÃO INTERNA - ESTRUTURA EM CONCRETO ARMADO DOS BLOCOS DE APOIO - REFERÊNCIA PRANCHA: PA-E-E-H7D-D02</t>
  </si>
  <si>
    <t>Concreto usinado bombeado de 30MPA (incl. lançamento e adensamento)</t>
  </si>
  <si>
    <t>ARMAÇÃO UTILIZANDO AÇO CA-25 DE 6,3 MM - MONTAGEM. AF_06/2022</t>
  </si>
  <si>
    <t>INTERLIGAÇÃO INTERNA - CONSTRUÇÃO DO PV DE CHEGADA - REFERÊNCIA PRANCHA: PA-E-E-H7D-D02</t>
  </si>
  <si>
    <t>BASE PARA POÇO DE VISITA CIRCULAR PARA  ESGOTO, EM ALVENARIA COM TIJOLOS CERÂMICOS MACIÇOS, DIÂMETRO INTERNO = 1,20 M, PROFUNDIDADE = 1,40 M, EXCLUINDO TAMPÃO. AF_12/2020_PA</t>
  </si>
  <si>
    <t>LAJE DE FUNDO DO PV COM LASTRO DE BRITA N°4 E COBERTURA DE BRITA N°3</t>
  </si>
  <si>
    <t>ACRÉSCIMO PARA POÇO DE VISITA CIRCULAR PARA ESGOTO, EM CONCRETO PRÉ-MOLDADO, DIÂMETRO INTERNO = 1,2 M. AF_12/2020</t>
  </si>
  <si>
    <t>EXECUÇÃO DA CHAMINÉ DO PV COM ANEL DN 600</t>
  </si>
  <si>
    <t>TAMPA CIRCULAR PARA ESGOTO E DRENAGEM, EM FERRO FUNDIDO, DIÂMETRO INTERNO = 0,6 M. AF_12/2020</t>
  </si>
  <si>
    <t>INTERLIGAÇÃO INTERNA - MONTAGENS HIDRÁULICAS - REFERÊNCIA PRANCHA: PA-E-E-H7D-D02</t>
  </si>
  <si>
    <t>ASSENTAMENTO DE TUBO DE PVC DEFOFO OU PRFV OU RPVC PARA REDE DE ÁGUA, DN 300 MM, JUNTA ELÁSTICA INTEGRADA, INSTALADO EM LOCAL COM NÍVEL ALTO DE INTERFERÊNCIAS (NÃO INCLUI FORNECIMENTO). AF_11/2017</t>
  </si>
  <si>
    <t>CADASTRO DE REDE COLETORA DE ESGOTO</t>
  </si>
  <si>
    <t>SINALIZAÇÃO</t>
  </si>
  <si>
    <t>FORNECIMENTO E INSTALAÇÃO DE CONE DE SINALIZAÇÃO</t>
  </si>
  <si>
    <t>Placa de sinalização fotoluminoscente</t>
  </si>
  <si>
    <t>PASSARELA, EM MADEIRA, PARA COBERTA DE VALAS PARA PASSAGEM DE VEÍCULOS.</t>
  </si>
  <si>
    <t>PASSADIÇO DE MADEIRA PARA PEDESTRES</t>
  </si>
  <si>
    <t>INSTALAÇÃO DE SINALIZADOR NOTURNO LED. AF_11/2017</t>
  </si>
  <si>
    <t>DEMOLIÇÃO DE PAVIMENTO</t>
  </si>
  <si>
    <t>Demolição manual de concreto simples</t>
  </si>
  <si>
    <t>DEMOLIÇÃO PARCIAL DE PAVIMENTO ASFÁLTICO, DE FORMA MECANIZADA, SEM REAPROVEITAMENTO. AF_12/2017</t>
  </si>
  <si>
    <t>CARGA, MANOBRA E DESCARGA DE ENTULHO EM CAMINHÃO BASCULANTE 10 M³ - CARGA COM ESCAVADEIRA HIDRÁULICA  (CAÇAMBA DE 0,80 M³ / 111 HP) E DESCARGA LIVRE (UNIDADE: M3). AF_07/2020</t>
  </si>
  <si>
    <t>TRANSPORTE COM CAMINHÃO BASCULANTE DE 10 M³, EM VIA URBANA PAVIMENTADA, DMT ATÉ 30 KM (UNIDADE: M3XKM). AF_07/2020</t>
  </si>
  <si>
    <t>MOVIMENTO DE TERRA</t>
  </si>
  <si>
    <t>ESCAVAÇÃO MECANIZADA DE VALA COM PROF. ATÉ 1,5 M (MÉDIA MONTANTE E JUSANTE/UMA COMPOSIÇÃO POR TRECHO), ESCAVADEIRA (0,8 M3), LARG. MENOR QUE 1,5 M, EM SOLO DE 1A CATEGORIA, EM LOCAIS COM ALTO NÍVEL DE INTERFERÊNCIA. AF_02/2021</t>
  </si>
  <si>
    <t>Escavação manual ate 1.50m de profundidade</t>
  </si>
  <si>
    <t>ESCAVAÇÃO MECANIZADA DE VALA COM PROF. ATÉ 1,5 M (MÉDIA MONTANTE E JUSANTE/UMA COMPOSIÇÃO POR TRECHO), ESCAVADEIRA (0,8 M3),LARG. MENOR QUE 1,5 M, EM SOLO DE MOLE, EM LOCAIS COM ALTO NÍVEL DE INTERFERÊNCIA. AF_02/2021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</si>
  <si>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</si>
  <si>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</si>
  <si>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CARGA, MANOBRA E DESCARGA DE SOLOS E MATERIAIS GRANULARES EM CAMINHÃO BASCULANTE 10 M³ - CARGA COM ESCAVADEIRA HIDRÁULICA (CAÇAMBA DE 1,20 M³ / 155 HP) E DESCARGA LIVRE (UNIDADE: M3). AF_07/2020</t>
  </si>
  <si>
    <t>ESCORAMENTO</t>
  </si>
  <si>
    <t>ESCORAMENTO DE VALA, TIPO PONTALETEAMENTO, COM PROFUNDIDADE DE 1,5 A 3,0 M, LARGURA MENOR QUE 1,5 M. AF_08/2020</t>
  </si>
  <si>
    <t>ASSENTAMENTO DE TUBULAÇÕES</t>
  </si>
  <si>
    <t>ASSENTAMENTO DE TUBO DE PVC PARA REDE COLETORA DE ESGOTO DE PAREDE MACIÇA, DN 300 MM, JUNTA ELÁSTICA  (NÃO INCLUI FORNECIMENTO). AF_01/2021</t>
  </si>
  <si>
    <t>SERVIÇOS DE FECHAMENTO DA VALA</t>
  </si>
  <si>
    <t>ATERRO MANUAL DE VALAS COM AREIA PARA ATERRO E COMPACTAÇÃO MECANIZADA. AF_05/2016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</si>
  <si>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</si>
  <si>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</si>
  <si>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RECOMPOSIÇÃO DE PAVIMENTO</t>
  </si>
  <si>
    <t>CARGA DE MISTURA ASFÁLTICA EM CAMINHÃO BASCULANTE 14 M³ (UNIDADE: M3). AF_07/2020</t>
  </si>
  <si>
    <t>IMPRIMAÇÃO COM EMULSÃO ASFÁLTICA</t>
  </si>
  <si>
    <t>TRANSPORTE COM CAMINHÃO TANQUE DE TRANSPORTE DE MATERIAL ASFÁLTICO DE 30000 L, EM VIA URBANA PAVIMENTADA, DMT ATÉ 30KM (UNIDADE: TXKM). AF_07/2020</t>
  </si>
  <si>
    <t>TXKM</t>
  </si>
  <si>
    <t>TRANSPORTE COM CAMINHÃO TANQUE DE TRANSPORTE DE MATERIAL ASFÁLTICO DE 30000 L, EM VIA URBANA PAVIMENTADA, ADICIONAL PARA DMT EXCEDENTE A 30 KM (UNIDADE: TXKM). AF_07/2020</t>
  </si>
  <si>
    <t>EXECUÇÃO DE PAVIMENTO COM APLICAÇÃO DE CONCRETO ASFÁLTICO, CAMADA DE ROLAMENTO - EXCLUSIVE CARGA E TRANSPORTE. AF_11/2019</t>
  </si>
  <si>
    <t>LIMPEZA DE SUPERFÍCIE COM JATO DE ALTA PRESSÃO. AF_04/2019</t>
  </si>
  <si>
    <t>GUIA (MEIO-FIO) E SARJETA CONJUGADOS DE CONCRETO, MOLDADA  IN LOCO  EM TRECHO RETO COM EXTRUSORA, 45 CM BASE (15 CM BASE DA GUIA + 30 CM BASE DA SARJETA) X 22 CM ALTURA. AF_06/2016</t>
  </si>
  <si>
    <t>DESCARGAS</t>
  </si>
  <si>
    <t>MONTAGENS HIDRÁULICAS - DESCARGAS</t>
  </si>
  <si>
    <t>MONTAGEM DE JUNTA FLANGEADA DE TUBOS, CONEXÕES, VÁLVULAS E REGISTROS DE FERRO FUNDIDO ( CONTENDO 02 FLANGES A UNIDADE ) - DN - 80MM</t>
  </si>
  <si>
    <t>ASSENTAMENTO DE TAMPÃO DE INSPEÇÃO ARTICULADO EM FºDÚCTIL, DN600 E DN900</t>
  </si>
  <si>
    <t>VENTOSAS</t>
  </si>
  <si>
    <t>VENTOSA 1,70 X 1,70M, ALTURA DE 1,00M</t>
  </si>
  <si>
    <t>VENTOSA 1,70 X 1,70M, COMPLEMENTO</t>
  </si>
  <si>
    <t>MONTAGENS HIDRÁULICAS - VENTOSAS</t>
  </si>
  <si>
    <t>MONTAGEM DE JUNTA FLANGEADA DE TUBOS, CONEXÕES, VÁLVULAS E REGISTROS DE FERRO FUNDIDO ( CONTENDO 02 FLANGES A UNIDADE ) - DN - 50MM.</t>
  </si>
  <si>
    <t>SINALIZAÇÃO - TRAVESSIA NÃO DESTRUTIVA SOB RODOVIA</t>
  </si>
  <si>
    <t>CONE FLEXIVEL PARA INTERDIÇÃO DE TRÁFEGO, PADRÃO COMPESA / NTC - 108</t>
  </si>
  <si>
    <t>PLACA DE SINALIZACAO EM CHAPA DE ACO NUM 16 COM PINTURA REFLETIVA</t>
  </si>
  <si>
    <t>Barreira plástica articulável modular 240 x 100 cm na cor amarela - utilização de 600 ciclos - fornecimento, 01 implantação e01 retirada diária</t>
  </si>
  <si>
    <t>m.dia</t>
  </si>
  <si>
    <t>SERVIÇOS DE EXECUÇÃO DA TRAVESSIA - TRAVESSIA NÃO DESTRUTIVA SOB RODOVIA</t>
  </si>
  <si>
    <t xml:space="preserve"> 16.42.1 </t>
  </si>
  <si>
    <t>IMPLANTACAO DE TRAVESSIA PELO METODO NAO DESTRUTIVO COM TUBO CAMISA EM ACO CARBONO 600 MM, INCLUSIVE FORNECIMENTO DO TUBO.</t>
  </si>
  <si>
    <t>CAIXAS DE INSPEÇÃO - TRAVESSIA NÃO DESTRUTIVA SOB RODOVIA</t>
  </si>
  <si>
    <t>CAIXA DE INSPEÇÃO 1 - 2,10 X 1,80M</t>
  </si>
  <si>
    <t>CAIXA DE INSPEÇÃO 2 - 2,10 X 1,80M</t>
  </si>
  <si>
    <t>MONTAGENS HIDRÁULICAS - TRAVESSIA NÃO DESTRUTIVA SOB RODOVIA</t>
  </si>
  <si>
    <t>URBANIZAÇÃO - REDE INTERNA DE ÁGUA POTÁVEL - REFERÊNCIA PRANCHA: PA-E-E-H7D-D01</t>
  </si>
  <si>
    <t>MONTAGEM DE TUBULAÇÕES EM PVC COM JUNTA SOLDÁVEL ATÉ DN 100 MM</t>
  </si>
  <si>
    <t>URBANIZAÇÃO - FECHAMENTO - REFERÊNCIA PRANCHA: PA-E-E-H7D-D01</t>
  </si>
  <si>
    <t>MURO EM ALVENARIA, REBOCADO E PINTADO 2 FACES (h=2,80m)</t>
  </si>
  <si>
    <t>Portão de ferro 3/4" c/ ferragens (incl. pint. anti-corrosiva)</t>
  </si>
  <si>
    <t>Concertina galvanizada / inox 304</t>
  </si>
  <si>
    <t>URBANIZAÇÃO - PAVIMENTOS E PISOS - REFERÊNCIA PRANCHA: PA-E-E-H7D-D01</t>
  </si>
  <si>
    <t>EXECUÇÃO DE PASSEIO (CALÇADA) OU PISO DE CONCRETO COM CONCRETO MOLDADO IN LOCO, FEITO EM OBRA, ACABAMENTO CONVENCIONAL, NÃO ARMADO. AF_08/2022</t>
  </si>
  <si>
    <t>EXECUÇÃO DE PAVIMENTO EM PARALELEPÍPEDOS, REJUNTAMENTO COM PÓ DE PEDRA. AF_05/2020</t>
  </si>
  <si>
    <t>PLANTIO DE GRAMA ESMERALDA OU SÃO CARLOS OU CURITIBANA, EM PLACAS. AF_05/2022</t>
  </si>
  <si>
    <t>GUIA (MEIO-FIO) CONCRETO, MOLDADA  IN LOCO  EM TRECHO RETO COM EXTRUSORA, 13 CM BASE X 22 CM ALTURA. AF_06/2016</t>
  </si>
  <si>
    <t>PISO EM CONCRETO ARMADO</t>
  </si>
  <si>
    <t>MARCO DE REFERÊNCIA DE NÍVEL</t>
  </si>
  <si>
    <t>BLOCO E ESTACA PARA INSTALAÇÃO DA TORNEIRA DE JARDIM</t>
  </si>
  <si>
    <t>URBANIZAÇÃO - MONTAGENS HIDRÁULICAS - REFERÊNCIA PRANCHA: PA-E-E-H7D-D01</t>
  </si>
  <si>
    <t>TUBO, PVC, SOLDÁVEL, DN 25MM, INSTALADO EM RAMAL DE DISTRIBUIÇÃO DE ÁGUA - FORNECIMENTO E INSTALAÇÃO. AF_06/2022</t>
  </si>
  <si>
    <t>MONTAGEM DE CONEXÕES, REGISTROS E VÁLVULAS EM PVC COM JUNTA SOLDÁVEL ATÉ DN 100 MM</t>
  </si>
  <si>
    <t>JOELHO 90 GRAUS, PVC, SOLDÁVEL, DN 25MM, INSTALADO EM RAMAL OU SUB-RAMAL DE ÁGUA - FORNECIMENTO E INSTALAÇÃO. AF_06/2022</t>
  </si>
  <si>
    <t>ADAPTADOR CURTO COM BOLSA E ROSCA PARA REGISTRO, PVC, SOLDÁVEL, DN 25MM X 3/4 , INSTALADO EM RAMAL OU SUB-RAMAL DE ÁGUA - FORNECIMENTO E INSTALAÇÃO. AF_06/2022</t>
  </si>
  <si>
    <t>ESTAÇÃO ELEVATÓRIA DE ESGOTO EEE.07D - PA-E-E-H7D-D04</t>
  </si>
  <si>
    <t>TUBO COM FLANGE E PONTA, PN-10, DN400, L = 1,65 M</t>
  </si>
  <si>
    <t>PÇ</t>
  </si>
  <si>
    <t>VÁLVULA DE GAVETA COM FLANGES NBR 7675, CUNHA DE BORRACHA, CORPO CURTO E ACIONAMENTO COM CABEÇOTE, PN-10, DN400</t>
  </si>
  <si>
    <t>HASTE DE PROLONGAMENTO COM BOCA DE CHAVE E ROSCA, DN1 3/4", L = 2,65 M</t>
  </si>
  <si>
    <t>MANCAL INTERMEDIÁRIO PARA HASTE DE PROLONGAMENTO, DN1 3/4"</t>
  </si>
  <si>
    <t>PEDESTAL DE MANOBRA SIMPLES PARA VÁLVULA DE GAVETA COM CUNHA DE BORRACHA DE DN400</t>
  </si>
  <si>
    <t>GRADE GROSSA MANUAL, 1,20 X 2,05 M</t>
  </si>
  <si>
    <t>COMPORTA DE CANAL COM PASSAGEM RETANGULAR E ACIONAMENTO MANUAL VÃO DE 1,20 X 2,10 M E PROFUNDIDADE DE CANAL, L = 4,55 M</t>
  </si>
  <si>
    <t>GRADE MÉDIA MANUAL, 1,20 X 2,25M</t>
  </si>
  <si>
    <t>CAÇAMBA COLETORA DE DETRITOS COM CAPACIDADE DE 3 M³</t>
  </si>
  <si>
    <t>COMPORTA DE CANAL COM PASSAGEM RETANGULAR E ACIONAMENTO MANUAL VÃO DE 1,20 X 1,95 M E PROFUNDIDADE DE CANAL, L = 4,60 M</t>
  </si>
  <si>
    <t>COMPORTA DE SUPERFÍCIE QUADRADA DE DUPLO SENTIDO DE FLUXO COM ACIONAMENTO MANUAL, 600 X 600 MM</t>
  </si>
  <si>
    <t>HASTE DE PROLONGAMENTO COM DUAS ROSCAS, DN1 3/4", L = 4,95 M</t>
  </si>
  <si>
    <t>PEDESTAL DE SUSPENSÃO SIMPLES PARA COMPORTA QUADRADA DE 600 X 600 MM</t>
  </si>
  <si>
    <t>COMPORTA DE SUPERFÍCIE QUADRADA DE DUPLO SENTIDO DE FLUXO COM ACIONAMENTO MANUAL, 500 X 500 MM</t>
  </si>
  <si>
    <t>HASTE DE PROLONGAMENTO COM DUAS ROSCAS, DN1 1/8", L = 1,60 M</t>
  </si>
  <si>
    <t>LUVA PARA HASTE DE PROLONGAMENTO, DN1 1/8"</t>
  </si>
  <si>
    <t>MANCAL INTERMEDIÁRIO PARA HASTE DE PROLONGAMENTO, DN1 1/8"</t>
  </si>
  <si>
    <t>PEDESTAL DE SUSPENSÃO SIMPLES PARA COMPORTA QUADRADA DE 500 X 500 MM</t>
  </si>
  <si>
    <t>BOMBA SUBMERSÍVEL, Q = 91,50 L/S, AMT = 23,18 MCA, P = 30 CV</t>
  </si>
  <si>
    <t>REDUÇÃO EXCÊNTRICA COM FLANGES, PN-10, DN300 X DN150</t>
  </si>
  <si>
    <t>TUBO COM FLANGES, PN-10, DN300, L = 5,15 M</t>
  </si>
  <si>
    <t>CURVA 90º COM FLANGES, PN-10, DN300</t>
  </si>
  <si>
    <t>TUBO COM FLANGES, PN-10, DN300, L = 1,70 M</t>
  </si>
  <si>
    <t>VÁLVULA DE RETENÇÃO PARA ESGOTO TIPO PORTINHOLA ÚNICA COM FLANGES, PN-10, DN300</t>
  </si>
  <si>
    <t>TOCO COM FLANGES, PN-10, DN300, L = 0,25 M</t>
  </si>
  <si>
    <t>JUNTA DE DESMONTAGEM TRAVADA AXIALMENTE COM TIRANTES, PN-10, DN300</t>
  </si>
  <si>
    <t>VÁLVULA DE GAVETA COM FLANGES NBR 7675, CUNHA DE BORRACHA, CORPO CURTO E ACIONAMENTO COM VOLANTE, PN-10, DN300</t>
  </si>
  <si>
    <t>FLANGE CEGO, PN-10, DN300</t>
  </si>
  <si>
    <t>TÊ COM FLANGES, PN-10, DN300</t>
  </si>
  <si>
    <t>TUBO COM FLANGES, PN-10, DN300, L = 0,65 M</t>
  </si>
  <si>
    <t>TÊ DE REDUÇÃO COM FLANGES, PN-10, DN300 X DN100</t>
  </si>
  <si>
    <t>PLACA DE REDUÇÃO, PN-10, DN100 X DN50</t>
  </si>
  <si>
    <t>VÁLVULA DE GAVETA COM FLANGES NBR 7675, CUNHA DE BORRACHA, CORPO CURTO E ACIONAMENTO COM VOLANTE, PN-10, DN50</t>
  </si>
  <si>
    <t>VENTOSA TRÍPLICE FUNÇÃO PARA ESGOTO COM FLANGE NBR 7675 E SAÍDA COM ROSCA FÊMEA, BSP, PN-16, DN50 X DN2"</t>
  </si>
  <si>
    <t>CURVA 45º COM FLANGES, PN-10, DN300</t>
  </si>
  <si>
    <t>JOELHO 90º COM ROSCAS FÊMEA, BSP, DN2"</t>
  </si>
  <si>
    <t>VÁLVULA DE RETENÇÃO TIPO PONTEIRA COM BOLSA, JE, DN100</t>
  </si>
  <si>
    <t>TUBO COM FLANGE E PONTA, PN-10, DN100, L = 0,25 M</t>
  </si>
  <si>
    <t>FLANGE AVULSO, PN-10, DN100</t>
  </si>
  <si>
    <t>GRADE DE PISO 1,25 X 0,50 M (GIS-25, REF. STRATUS)</t>
  </si>
  <si>
    <t>GRADE DE PISO COM CHAPA ANTIDERRAPANTE E ALÇAS, 0,80 X 0,62 M (GIS-25, REF. STRATUS)</t>
  </si>
  <si>
    <t>GRADE DE PISO COM CHAPA ANTIDERRAPANTE E ALÇAS, 1,85 X 0,95 M (GIS-25, REF. STRATUS)</t>
  </si>
  <si>
    <t>GUINDASTE GIRATÓRIO DE COLUNA COM LANÇA DE RAIO DE ALCANCE DE 4,50 M, TROLE COM CAPACIDADE DE 600 KGF E RODAS DE ROLAMENTOS</t>
  </si>
  <si>
    <t>GUINDASTE GIRATÓRIO DE COLUNA COM LANÇA DE RAIO DE ALCANCE DE 3,50 M, TROLE COM CAPACIDADE DE 600 KGF E RODAS DE ROLAMENTOS</t>
  </si>
  <si>
    <t>TUBO PVC, ROSCAVEL,  2", PARA AGUA FRIA PREDIAL</t>
  </si>
  <si>
    <t>TUBO PVC  SERIE NORMAL, DN 100 MM, PARA ESGOTO  PREDIAL (NBR 5688)</t>
  </si>
  <si>
    <t>ARRUELA PARA FLANGES NBR 7675, PN-10, DN50</t>
  </si>
  <si>
    <t>ARRUELA PARA FLANGES NBR 7675, PN-10, DN100</t>
  </si>
  <si>
    <t>ARRUELA PARA FLANGES NBR 7675, PN-10, DN300</t>
  </si>
  <si>
    <t>ARRUELA PARA FLANGES NBR 7675, PN-10, DN400</t>
  </si>
  <si>
    <t>PARAFUSO PARA FLANGES, PN-10, DN50 (16 X 80)</t>
  </si>
  <si>
    <t>PARAFUSO PARA FLANGES, PN-10, DN100 (16 X 80)</t>
  </si>
  <si>
    <t>PARAFUSO PARA FLANGES, PN-10, DN300 (20 X 100)</t>
  </si>
  <si>
    <t>PARAFUSO PARA FLANGES, PN-10, DN400 (24 X 110)</t>
  </si>
  <si>
    <t>LUVA DE FERRO GALVANIZADO, COM ROSCA BSP, DE 2"</t>
  </si>
  <si>
    <t>MEDIDOR DE VAZÃO - PA-E-E-H7D-D02</t>
  </si>
  <si>
    <t>TUBO COM FLANGES, PN-10, DN300, L = 3,09 M</t>
  </si>
  <si>
    <t>TUBO COM FLANGES, PN-10, DN100, L = 3,00 M</t>
  </si>
  <si>
    <t>COLAR DE TOMADA COM DERIVAÇÃO TIPO ROSCA FÊMEA, BSP, DN300 X DN1"</t>
  </si>
  <si>
    <t>VÁLVULA TAP PARA MEDIÇÃO DE VAZÃO COM ROSCA MACHO, BSP, DN1"</t>
  </si>
  <si>
    <t>MEDIDOR DE VAZÃO TIPO ELETROMAGNÉTICO COM FLANGES, PN-10, DN300</t>
  </si>
  <si>
    <t>TUBO COM FLANGES, PN-10, DN300, L = 1,50 M</t>
  </si>
  <si>
    <t>NIPLE DE FERRO GALVANIZADO, COM ROSCA BSP, DE 1"</t>
  </si>
  <si>
    <t>VÁLVULA DE ESFERA COM ROSCAS FÊMEA, BSP, DN1"</t>
  </si>
  <si>
    <t>TUBO COM FLANGE E PONTA, PN-10, DN300, L = 2,91 M</t>
  </si>
  <si>
    <t>CURVA 45º COM BOLSAS, JGS, DN300</t>
  </si>
  <si>
    <t>ETAPA PROVISÓRIA - PA-E-L-H7D-D09</t>
  </si>
  <si>
    <t>GRADE DE PISO 1,18 X 1,15 M (GIS-25, REF. STRATUS)</t>
  </si>
  <si>
    <t>CAIXA DE BLOQUEIO - PA-E-O-HBD-D02</t>
  </si>
  <si>
    <t>TUBO COM FLANGE E PONTA, PN-10, DN100, L = 2,00 M</t>
  </si>
  <si>
    <t>TUBO COM FLANGE E PONTA, PN-10, DN300, L = 1,82 M</t>
  </si>
  <si>
    <t>LUVA DE CORRER COM BOLSAS, JM, DN300</t>
  </si>
  <si>
    <t>CURVA 45º COM FLANGES, PN-10, DN100</t>
  </si>
  <si>
    <t>VÁLVULA DE GAVETA COM FLANGES NBR 7675, CUNHA DE BORRACHA, CORPO CURTO E ACIONAMENTO COM VOLANTE, PN-10, DN100</t>
  </si>
  <si>
    <t>TUBO COM FLANGE E PONTA, PN-10, DN100, L = 1,00 M</t>
  </si>
  <si>
    <t>CURVA 90° COM BOLSAS, JGS, DN 100</t>
  </si>
  <si>
    <t>TUBO COM PONTA E BOLSA, JGS, DN100</t>
  </si>
  <si>
    <t>TUBO PVC, SERIE NORMAL, ESGOTO PREDIAL, DN 100 MM, FORNECIDO E INSTALADO EM RAMAL DE DESCARGA OU RAMAL DE ESGOTO SANITÁRIO. AF_08/2022</t>
  </si>
  <si>
    <t>JOELHO 90º COM PONTA E BOLSA, JE, DN100</t>
  </si>
  <si>
    <t>GRADE DE PISO 0,40 X 0,40 M (GIS-25, REF. STRATUS)</t>
  </si>
  <si>
    <t>GRADE DE PISO COM ALÇAS, 1,78 X 1,14 M (GIS-25, REF. STRATUS)</t>
  </si>
  <si>
    <t>ABRIGO DOS PAINÉIS - PA-E-O-AA4-D01</t>
  </si>
  <si>
    <t>GRADE DE PISO 1,65 X 0,30 M (GIS-25, REF. STRATUS)</t>
  </si>
  <si>
    <t>GRADE DE PISO 2,79 X 0,40 M (GIS-25, REF. STRATUS)</t>
  </si>
  <si>
    <t>LUVA SOLDAVEL COM BUCHA DE LATAO, PVC, 25 MM X 3/4"</t>
  </si>
  <si>
    <t>Caixa p/ ar condicionado</t>
  </si>
  <si>
    <t>ABRIGO DO GERADOR - PA-E-O-AAG-D01</t>
  </si>
  <si>
    <t>GRADE DE PISO 2,09 X 0,24 M (GIS-25, REF. STRATUS)</t>
  </si>
  <si>
    <t>GRADE DE PISO 2,80 X 0,24 M (GIS-25, REF. STRATUS)</t>
  </si>
  <si>
    <t>GRADE DE PISO 0,59 X 0,39 M (GIS-25, REF. STRATUS)</t>
  </si>
  <si>
    <t>INTERLIGAÇÃO - EEE.07D - PA-E-E-H7D-D02</t>
  </si>
  <si>
    <t>TUBO PVC DEFOFO, JEI, 1 MPA, DN 300 MM, PARA REDE DE AGUA (NBR 7665)</t>
  </si>
  <si>
    <t>LINHA DE RECALQUE DA EEE.07D - PA-E-L-H7D-D01</t>
  </si>
  <si>
    <t>CURVA 22º30' COM BOLSAS, JGS, DN300</t>
  </si>
  <si>
    <t>CURVA 11º15' COM BOLSAS, JGS, DN300</t>
  </si>
  <si>
    <t>CURVA 90º COM BOLSAS, JGS, DN300</t>
  </si>
  <si>
    <t>CAIXAS DE DESCARGA DA LINHA DE RECALQUE DA EEE.07D - PA-E-O-HBD-D03</t>
  </si>
  <si>
    <t>TUBO COM FLANGE E PONTA, PN-10, DN300, L = 1,50 M</t>
  </si>
  <si>
    <t>VENTOSA TRÍPLICE FUNÇÃO PARA ESGOTO COM FLANGE NBR 7675 E SAÍDA COM ROSCA FÊMEA, BSP, PN-10, DN50 X DN2"</t>
  </si>
  <si>
    <t>TAMPÃO DE INSPEÇÃO ARTICULADO, DN900</t>
  </si>
  <si>
    <t>CAIXAS DE VENTOSA DA LINHA DE RECALQUE DA EEE.07D - PA-E-O-HV2-D01</t>
  </si>
  <si>
    <t>TÊ DE REDUÇÃO COM FLANGES, PN-10, DN100 X DN80</t>
  </si>
  <si>
    <t>PLACA DE REDUÇÃO, PN-10, DN100 X DN80</t>
  </si>
  <si>
    <t>CURVA 45º COM FLANGES, PN-10, DN80</t>
  </si>
  <si>
    <t>TUBO COM FLANGES, PN-10, DN80, L = 1,30 M</t>
  </si>
  <si>
    <t>VÁLVULA DE GAVETA COM FLANGES NBR 7675, CUNHA DE BORRACHA, CORPO CURTO E ACIONAMENTO COM VOLANTE, PN-10, DN80</t>
  </si>
  <si>
    <t>CURVA 90º COM FLANGES, PN-10, DN80</t>
  </si>
  <si>
    <t>ARRUELAS PARA FLANGES, PN-10, DN80</t>
  </si>
  <si>
    <t>PARAFUSO PARA FLANGES, PN-10, DN80 (16 X 80)</t>
  </si>
  <si>
    <t>ARRUELAS PARA FLANGES, PN-10, DN100</t>
  </si>
  <si>
    <t>TRAVESSIA NÃO DESTRUTIVA SOB RODOVIA - PA-E-L-H7D-D04</t>
  </si>
  <si>
    <t>TUBO PVC DEFOFO, JEI, 1 MPA, DN 150 MM, PARA REDE DE  AGUA (NBR 7665)</t>
  </si>
  <si>
    <t>VÁLVULA DE GAVETA COM FLANGES NBR 7675, CUNHA DE BORRACHA, CORPO CURTO E ACIONAMENTO COM CABEÇOTE, PN-10, DN300</t>
  </si>
  <si>
    <t>TUBO COM FLANGE E PONTA, PN-10, DN300, L = 5,80 M</t>
  </si>
  <si>
    <t>TUBO COM PONTAS, DN300</t>
  </si>
  <si>
    <t>TUBO COM FLANGE E BOLSA, PN-10, JGS, DN300, L = 0,86 M</t>
  </si>
  <si>
    <t>ÁGUA POTÁVEL - PA-E-E-H7D-D01</t>
  </si>
  <si>
    <t>TE SOLDAVEL, PVC, 90 GRAUS, 25 MM, PARA AGUA FRIA PREDIAL (NBR 5648)</t>
  </si>
  <si>
    <t>LUVA DE FERRO GALVANIZADO, COM ROSCA BSP, DE 3/4"</t>
  </si>
  <si>
    <t>TUBO ACO CARBONO SEM COSTURA 3/4", E= *2,87 MM, SCHEDULE 40, *1,69 KG/M</t>
  </si>
  <si>
    <t>COTOVELO 90 GRAUS DE FERRO GALVANIZADO, COM ROSCA BSP MACHO/FEMEA, DE 3/4"</t>
  </si>
  <si>
    <t>Torneira de metal de 3/4" p/ tanque</t>
  </si>
  <si>
    <t>ABRACADEIRA EM ACO PARA AMARRACAO DE ELETRODUTOS, TIPO U SIMPLES, COM 3/4"</t>
  </si>
  <si>
    <t>MONTAGENS ELÉTRICAS</t>
  </si>
  <si>
    <t>CAIXA ENTERRADA ELÉTRICA RETANGULAR, EM ALVENARIA COM TIJOLOS CERÂMICOS MACIÇOS, FUNDO COM BRITA, DIMENSÕES INTERNAS: 0,3X0,3X0,3 M. AF_12/2020</t>
  </si>
  <si>
    <t>CAIXA ENTERRADA ELÉTRICA RETANGULAR, EM ALVENARIA COM TIJOLOS CERÂMICOS MACIÇOS, FUNDO COM BRITA, DIMENSÕES INTERNAS: 0,5X0,5X0,7 M</t>
  </si>
  <si>
    <t>CAIXA ENTERRADA ELÉTRICA RETANGULAR, EM ALVENARIA COM TIJOLOS CERÂMICOS MACIÇOS, FUNDO COM BRITA, DIMENSÕES INTERNAS: 0,8X0,8X1,1 M</t>
  </si>
  <si>
    <t>CAIXA ENTERRADA ELÉTRICA RETANGULAR, EM CONCRETO PRÉ-MOLDADO, FUNDO COM BRITA, DIMENSÕES INTERNAS: 0,3X0,3X0,3 M. AF_12/2020</t>
  </si>
  <si>
    <t>CHAVE DE BOIA AUTOMÁTICA SUPERIOR/INFERIOR 15A/250V - FORNECIMENTO E INSTALAÇÃO. AF_12/2020</t>
  </si>
  <si>
    <t>FORNECIMENTO E INSTALAÇÃO DE SUPORTE DE TRANSFORMADOR, TIPO CANTONEIRA</t>
  </si>
  <si>
    <t>TRANSFORMADOR DE DISTRIBUIÇÃO, 75 KVA, TRIFÁSICO, 60 HZ, CLASSE 15 KV, IMERSO EM ÓLEO MINERAL, INSTALAÇÃO EM POSTE (NÃO INCLUSO SUPORTE) - FORNECIMENTO E INSTALAÇÃO. AF_12/2020</t>
  </si>
  <si>
    <t>MONTAGEM GRUPO GERADOR 70 A 250 KVA, COM QUADRO AUTOMÁTICO</t>
  </si>
  <si>
    <t>MONTAGEM DE QUADRO DE DISTRIBUIÇÃO DE LUZ E FORÇA</t>
  </si>
  <si>
    <t>MONTAGEM DE QUADRO GERAL DE BAIXA TENSÃO</t>
  </si>
  <si>
    <t>MONTAGEM DE QUADRO DE COMANDO DE MOTORES</t>
  </si>
  <si>
    <t>INSTALAÇÕES GERAIS ELÉTRICAS DA EEE.07D</t>
  </si>
  <si>
    <t>GERAL - INSTALAÇÕES ELÉTRICAS GERAIS</t>
  </si>
  <si>
    <t>ELETRODUTO/DUTO PEAD FLEXIVEL PAREDE SIMPLES, CORRUGACAO HELICOIDAL, COR PRETA, SEM ROSCA, DE 1 1/4", PARA CABEAMENTO SUBTERRANEO (NBR 15715)</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</si>
  <si>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</si>
  <si>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</si>
  <si>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4", PARA CABEAMENTO SUBTERRANEO (NBR 15715)</t>
  </si>
  <si>
    <t>LUVA EM PEAD, PARA EMENDA DE DUTOS CORRUGADOS, Ø30 MM</t>
  </si>
  <si>
    <t>LUVA EM PEAD, PARA EMENDA DE DUTOS CORRUGADOS, Ø50 MM</t>
  </si>
  <si>
    <t>LUVA EM PEAD, PARA EMENDA DE DUTOS CORRUGADOS, Ø75 MM</t>
  </si>
  <si>
    <t>LUVA EM PEAD, PARA EMENDA DE DUTOS CORRUGADOS, Ø100 MM</t>
  </si>
  <si>
    <t>KIT CONEXÃO PARA UNIR DUTOS CORRUGADOS COM LUVA, Ø30 MM</t>
  </si>
  <si>
    <t>KIT CONEXÃO PARA UNIR DUTOS CORRUGADOS COM LUVA, Ø50 MM</t>
  </si>
  <si>
    <t>KIT CONEXÃO PARA UNIR DUTOS CORRUGADOS COM LUVA, Ø75 MM</t>
  </si>
  <si>
    <t>KIT CONEXÃO PARA UNIR DUTOS CORRUGADOS COM LUVA, Ø100 MM</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</si>
  <si>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</si>
  <si>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</si>
  <si>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</si>
  <si>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</si>
  <si>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CONE PEAD, Ø30 MM</t>
  </si>
  <si>
    <t>CONE PEAD, Ø50 MM</t>
  </si>
  <si>
    <t>Eletroduto de F°G° de 1"</t>
  </si>
  <si>
    <t>Eletroduto de F°G° de 1 1/2"</t>
  </si>
  <si>
    <t>Eletroduto de F°G° de 2"</t>
  </si>
  <si>
    <t>Eletroduto de F°G° de 4"</t>
  </si>
  <si>
    <t>CURVA 90 GRAUS, PARA ELETRODUTO, EM ACO GALVANIZADO ELETROLITICO, DIAMETRO DE 25 MM (1")</t>
  </si>
  <si>
    <t>CURVA 90 GRAUS, PARA ELETRODUTO, EM ACO GALVANIZADO ELETROLITICO, DIAMETRO DE 50 MM (2")</t>
  </si>
  <si>
    <t>CURVA 90 GRAUS, PARA ELETRODUTO, EM ACO GALVANIZADO ELETROLITICO, DIAMETRO DE 100 MM (4")</t>
  </si>
  <si>
    <t>ELETRODUTO FLEXIVEL, EM ACO GALVANIZADO, REVESTIDO EXTERNAMENTE COM PVC PRETO, DIAMETRO EXTERNO DE 25 MM (3/4"), TIPO SEALTUBO</t>
  </si>
  <si>
    <t>Condulete de aluminio tipo LL 1"</t>
  </si>
  <si>
    <t>EMBASA</t>
  </si>
  <si>
    <t>CONDULETE A PROVA DE TEMPO EM ALUMINIO, C/ DUAS ENTRADAS (C,LL,LR,LB), 2"</t>
  </si>
  <si>
    <t>CONDULETE DE ALUMINIO TIPO LR, PARA ELETRODUTO ROSCAVEL DE 2", COM TAMPA CEGA</t>
  </si>
  <si>
    <t>CONDULETE DE ALUMINIO TIPO LR, PARA ELETRODUTO ROSCAVEL DE 1 1/2", COM TAMPA CEGA</t>
  </si>
  <si>
    <t>Condulete de aluminio tipo L 1.1/4"</t>
  </si>
  <si>
    <t>POSTE DE CONCRETO ARMADO DE SECAO CIRCULAR, EXTENSAO DE 11,00 M, RESISTENCIA DE 300 A 400 DAN, TIPO C-17</t>
  </si>
  <si>
    <t>CONDULETE A PROVA DE TEMPO EM ALUMINIO, C/ DUAS ENTRADAS (C,LL,LR,LB), 1 1/2"</t>
  </si>
  <si>
    <t>LUMINARIA DE LED PARA ILUMINACAO PUBLICA, DE 138 W ATE 180 W, INVOLUCRO EM ALUMINIO OU ACO INOX</t>
  </si>
  <si>
    <t>CONDULETE DE ALUMINIO TIPO T, PARA ELETRODUTO ROSCAVEL DE 1 1/2", COM TAMPA CEGA</t>
  </si>
  <si>
    <t>SUPORTE DE ACO GALVANIZADO PARA 1 LUMINARIA TIPO PETALA PARA POSTE DE ACO</t>
  </si>
  <si>
    <t>RELE FOTOELETRICO INTERNO E EXTERNO BIVOLT 1000 W, DE CONECTOR, SEM BASE</t>
  </si>
  <si>
    <t>CABECOTE PARA ENTRADA DE LINHA DE ALIMENTACAO PARA ELETRODUTO, EM LIGA DE ALUMINIO COM ACABAMENTO ANTI CORROSIVO, COM FIXACAO POR ENCAIXE LISO DE 360 GRAUS, DE 1"</t>
  </si>
  <si>
    <t>CABO DE CONTROLE  ISOLADO EM PVC 1000 V C/ 2 CONDUTORESX2,5mm?</t>
  </si>
  <si>
    <t>CABO DE CONTROLE  ISOLADO EM PVC 1000 V C/ 3 CONDUTORESX2,5mm?</t>
  </si>
  <si>
    <t>CABO DE CONTROLE  ISOLADO EM PVC 1000 V C/ 5 CONDUTORESX2,5mm?</t>
  </si>
  <si>
    <t>CABO DE COBRE, FLEXIVEL, CLASSE 4 OU 5, ISOLACAO EM PVC/A, ANTICHAMA BWF-B, COBERTURA PVC-ST1, ANTICHAMA BWF-B, 1 CONDUTOR, 0,6/1 KV, SECAO NOMINAL 10 MM2</t>
  </si>
  <si>
    <t>CABO DE CONTROLE  ISOLADO EM PVC 1000 V C/ 4 CONDUTORESX2,5mm?</t>
  </si>
  <si>
    <t>CABO DE COBRE TETRAPOLAR, ISOLADO EM PVC, 0,6/1kV, 6mm2</t>
  </si>
  <si>
    <t>CABO DE COBRE, FLEXIVEL, CLASSE 4 OU 5, ISOLACAO EM PVC/A, ANTICHAMA BWF-B, COBERTURA PVC-ST1, ANTICHAMA BWF-B, 1 CONDUTOR, 0,6/1 KV, SECAO NOMINAL 6 MM2</t>
  </si>
  <si>
    <t>CABO DE COBRE TETRAPOLAR, ISOLADO EM PVC, 0,6/1kV, 10mm2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</si>
  <si>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</si>
  <si>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50 MM2</t>
  </si>
  <si>
    <t>CABO DE COBRE TETRAPOLAR, ISOLADO EM PVC, 0,6/1kV, 16mm2</t>
  </si>
  <si>
    <t>ARAME GALVANIZADO 12 BWG, D = 2,76 MM (0,048 KG/M) OU 14 BWG, D = 2,11 MM (0,026 KG/M)</t>
  </si>
  <si>
    <t>GRUPO GERADOR DIESEL, TRIFÁSICO, POTÊNCIA STAND-BY DE 140 KVA, E PRIME DE 128 KVA, 440/380/220V, 60HZ, MÁX. 1800 RPM, MOTOR 4 TEMPOS, REGIME DE OPERAÇÃO EM STAND-BY, FORNECIDO COM USCA, COM PROTEÇÃO ADEQUADA PARA GASES LIBERADOS POR ELEVATÓRIA DE ESGOTO, E EQUIPADO COM: (1) QUADRO DE TRANSFERÊNCIA AUTOMÁTICA NÃO INCORPORADO COM DISPOSITIVOS TETRAPOLARES PARA A CONCESSIONÁRIA E GERADOR INCLUSO, E PAINEL COM AMPERÍMETRO, TACÔMETRO, HORÍMETRO, MANÔMETRO DE PRESSÃO DE ÓLEO, TERMÔMETRO PARA ÁGUA, FREQUENCÍMETRO E VOLTÍMETRO; (2) KIT DE PEÇAS SOBRESSALENTES E SERVIÇOS/PEÇAS PARA INTERLIGAÇÃO COM O QCM, ALÉM DE KIT COMPLETO DE FERRAMENTAS E CONEXÕES ESPECÍFICAS; (3) EMBALAGEM, TRANSPORTE E "START-UP" COM MANUAL DE OPERAÇÃO, MANUTENÇÃO E PARAMETRIZAÇÃO; (4) TANQUE DE COMBUSTÍVEL INCORPORADO À BASE DO GRUPO, COM AUTONOMIA PARA, NO MÍNIMO, 12H EM PRIME; (5) RESISTÊNCIA DE PRÉ-AQUECIMENTO DO ÓLEO, POTENCIÔMETRO PARA AJUSTE DE TENSÃO, LÂMPADAS SINALIZADORAS DE SOBREVELOCIDADE/SUB-TENSÃO/BAIXA PRESSÃO DE ÓLEO/TEMPERATURA EXCESSIVA/ATUAÇÃO DA PROTEÇÃO, BOTÕES DE PARTIDA E PARADA MANUAL/EMERGÊNCIA E TESTE DE LÂMPADAS; E (6) CARREGADOR AUTOMÁTICO DE BATERIAS INTELIGENTE. O GERADOR DEVE ATENDER AS NORMAS DA ABNT, NEMA E ANSI. VER ESPECIFICAÇÃO.</t>
  </si>
  <si>
    <t>GERAL - ATERRAMENTO E SPDA</t>
  </si>
  <si>
    <t>PARA-RAIOS TIPO FRANKLIN 350 MM, EM LATAO CROMADO, DUAS DESCIDAS, PARA PROTECAO DE EDIFICACOES CONTRA DESCARGAS ATMOSFERICAS</t>
  </si>
  <si>
    <t>HASTE DE ATERRAMENTO EM ACO COM 3,00 M DE COMPRIMENTO E DN = 5/8", REVESTIDA COM BAIXA CAMADA DE COBRE, COM CONECTOR TIPO GRAMPO</t>
  </si>
  <si>
    <t>CABO DE COBRE NU 50 MM2 MEIO-DURO</t>
  </si>
  <si>
    <t>CABO DE COBRE NU 35 MM2 MEIO-DURO</t>
  </si>
  <si>
    <t>CABO DE COBRE NU 25 MM2 MEIO-DURO</t>
  </si>
  <si>
    <t>MOLDE P/ SOLDA EXOTERMICA CABO-SUPERFICIE TIPO SEV-50-9</t>
  </si>
  <si>
    <t>MOLDE P/ SOLDA EXOTERMICA CABO-CABO TIPO CCH-50-2</t>
  </si>
  <si>
    <t>MOLDE P/ CONEXAO EXOTERMICA DE CABO DE 50MM² A CABOS DE 35MM²(MODELO "ETA" - CONEXAO DE CABO PASSANTE AO TOPO DA HASTE) Nº32</t>
  </si>
  <si>
    <t>PC</t>
  </si>
  <si>
    <t>MOLDE P/ SOLDA EXOTERMICA CABO-CABO TIPO CDH-70-25-2</t>
  </si>
  <si>
    <t>SUBESTAÇÃO - INSTALAÇÕES DA SUBESTAÇÃO</t>
  </si>
  <si>
    <t>POSTE DE CONCRETO ARMADO DE SECAO DUPLO T, EXTENSAO DE 11,00 M, RESISTENCIA DE 300 DAN, TIPO B</t>
  </si>
  <si>
    <t>CRUZETA DE CONCRETO LEVE, COMP. 2000 MM SECAO, 90 X 90 MM</t>
  </si>
  <si>
    <t>ISOLADOR DE PORCELANA, TIPO PINO MONOCORPO, PARA TENSAO DE *15* KV</t>
  </si>
  <si>
    <t>ALCA PREFORMADA DE DISTRIBUICAO, EM ACO GALVANIZADO, PARA CABO DE ALUMINIO DIAMETRO 16 A 25 MM</t>
  </si>
  <si>
    <t>Para raio de distribuição de tensão 15 KV</t>
  </si>
  <si>
    <t>Chave fusível de distribuição 15KV L 100A</t>
  </si>
  <si>
    <t>CABECOTE PARA ENTRADA DE LINHA DE ALIMENTACAO PARA ELETRODUTO, EM LIGA DE ALUMINIO COM ACABAMENTO ANTI CORROSIVO, COM FIXACAO POR ENCAIXE LISO DE 360 GRAUS, DE 2"</t>
  </si>
  <si>
    <t>Eletroduto de F°G° de 2 1/2"</t>
  </si>
  <si>
    <t>CURVA 90 GRAUS, PARA ELETRODUTO, EM ACO GALVANIZADO ELETROLITICO, DIAMETRO DE 65 MM (2 1/2")</t>
  </si>
  <si>
    <t>LUVA PARA ELETRODUTO, EM ACO GALVANIZADO ELETROLITICO, DIAMETRO DE 50 MM (2")</t>
  </si>
  <si>
    <t>LUVA PARA ELETRODUTO, EM ACO GALVANIZADO ELETROLITICO, DIAMETRO DE 65 MM (2 1/2")</t>
  </si>
  <si>
    <t>GANCHO OLHAL EM ACO GALVANIZADO, ESPESSURA 16MM, ABERTURA 21MM</t>
  </si>
  <si>
    <t>CABO DE COBRE SINGELO, ISOLADO EM EPR/XLPE, 8,7/15kV, 25mm2</t>
  </si>
  <si>
    <t>ELETRODUTO DE PVC RIGIDO ROSCAVEL DE 1 ", SEM LUVA</t>
  </si>
  <si>
    <t>CAIXA PARA MEDIDOR MONOFASICO, EM POLICARBONATO / TERMOPLASTICO, PARA ALOJAR 1 DISJUNTOR (PADRAO DA CONCESSIONARIA LOCAL)</t>
  </si>
  <si>
    <t>ABRIGO DOS PAINÉIS - INSTALAÇÕES ELÉTRICAS INTERNAS</t>
  </si>
  <si>
    <t>Eletroduto de F°G° de 1 1/4"</t>
  </si>
  <si>
    <t>LUMINARIA DE SOBREPOR EM CHAPA DE ACO PARA 2 LAMPADAS FLUORESCENTES DE *18* W, PERFIL COMERCIAL (NAO INCLUI REATOR E LAMPADAS)</t>
  </si>
  <si>
    <t>LAMPADA LED TUBULAR BIVOLT 18/20 W, BASE G13</t>
  </si>
  <si>
    <t>LUMINARIA DE EMERGENCIA 30 LEDS, POTENCIA 2 W, BATERIA DE LITIO, AUTONOMIA DE 6 HORAS</t>
  </si>
  <si>
    <t>TOMADA INDUSTRIAL DE EMBUTIR 3P+T 30 A, 440 V, COM TRAVA, SEM PLACA</t>
  </si>
  <si>
    <t>CONDULETE EM AÇO GALVANIZADO A FOGO, GUARNIÇÃO DE NEOPRENE ENTRE A TAMPA E O CORPO E PARAFUSOS DE AÇO GALVANIZADO, COM CONEXÃO DE ELETRODUTOS DE AÇO POR ROSCA OU PARAFUSO, TIPO "C", Ø32MM, COM TOMADA MONOFÁSICA 220V, 20 A, PADRÃO BRASILEIRO, 2P+T</t>
  </si>
  <si>
    <t>CONDULETE EM AÇO GALVANIZADO A FOGO, GUARNIÇÃO DE NEOPRENE ENTRE A TAMPA E O CORPO E PARAFUSOS DE AÇO GALVANIZADO, COM CONEXÃO DE ELETRODUTOS DE AÇO POR ROSCA OU PARAFUSO, TIPO "E", Ø25MM, COM TOMADA MONOFÁSICA 220V, 20 A, PADRÃO BRASILEIRO, 2P+T</t>
  </si>
  <si>
    <t>CONDULETE EM AÇO GALVANIZADO A FOGO, GUARNIÇÃO DE NEOPRENE ENTRE A TAMPA E O CORPO E PARAFUSOS DE AÇO GALVANIZADO, COM CONEXÃO DE ELETRODUTOS DE AÇO POR ROSCA OU PARAFUSO, TIPO "E", Ø25MM, COM INTERRUPTOR SIMPLES, UMA TECLA, 10 A, 600 V</t>
  </si>
  <si>
    <t>CONDULETE DE ALUMINIO TIPO LR, PARA ELETRODUTO ROSCAVEL DE 1 1/4", COM TAMPA CEGA</t>
  </si>
  <si>
    <t>CONDULETE DE ALUMINIO TIPO LR, PARA ELETRODUTO ROSCAVEL DE 1", COM TAMPA CEGA</t>
  </si>
  <si>
    <t>ABRIGO DOS PAINÉIS - QUADROS</t>
  </si>
  <si>
    <t>QUADRO DE DISTRIBUIÇÃO DE LUZ E FORÇA 1  CONFORME PROJETOS: PA-E-E-L7D-D08-E00 E LISTA DETALHADA ABAIXO</t>
  </si>
  <si>
    <t>QUADRO GERAL DE BAIXA TENSÃO  CONFORME PROJETOS: PA-E-E-L7D-D02-E00 E LISTA DETALHADA ABAIXO</t>
  </si>
  <si>
    <t>CASA DO GERADOR - INSTALAÇÕES ELÉTRICAS INTERNAS</t>
  </si>
  <si>
    <t>LUMINARIA TIPO TARTARUGA PARA AREA EXTERNA EM ALUMINIO, COM GRADE, PARA 1 LAMPADA, BASE E27, POTENCIA MAXIMA 40/60 W (NAO INCLUI LAMPADA)</t>
  </si>
  <si>
    <t>LAMPADA VAPOR MERCURIO 125 W (BASE E27)</t>
  </si>
  <si>
    <t>CONDULETE EM AÇO GALVANIZADO A FOGO, GUARNIÇÃO DE NEOPRENE ENTRE A TAMPA E O CORPO E PARAFUSOS DE AÇO GALVANIZADO, COM CONEXÃO DE ELETRODUTOS DE AÇO POR ROSCA OU PARAFUSO, TIPO "LR", Ø32MM, COM TOMADA MONOFÁSICA 220V, 20 A, PADRÃO BRASILEIRO, 2P+T</t>
  </si>
  <si>
    <t>CONDULETE EM AÇO GALVANIZADO A FOGO, GUARNIÇÃO DE NEOPRENE ENTRE A TAMPA E O CORPO E PARAFUSOS DE AÇO GALVANIZADO, COM CONEXÃO DE ELETRODUTOS DE AÇO POR ROSCA OU PARAFUSO, TIPO "C", Ø40MM, COM INTERRUPTOR SIMPLES, UMA TECLA, 10 A, 600 V</t>
  </si>
  <si>
    <t>CONDULETE DE ALUMINIO TIPO T, PARA ELETRODUTO ROSCAVEL DE 1 1/4", COM TAMPA CEGA</t>
  </si>
  <si>
    <t>CASA DO GERADOR - QUADROS</t>
  </si>
  <si>
    <t>QUADRO DE DISTRIBUIÇÃO DE LUZ E FORÇA 2  CONFORME PROJETOS: PA-E-E-L7D-D10-E00 E LISTA DETALHADA ABAIXO</t>
  </si>
  <si>
    <t>QUADRO DE COMANDO DOS MOTORES (QCM/EEE)</t>
  </si>
  <si>
    <t>QUADRO DE COMANDO DE MOTORES  CONFORME PROJETOS: PA-E-E-L7D-D12, PA-E-E-L7D-D13, PA-E-E-L7D-D14, PA-E-E-L7D-D15 E LISTA DETALHADA ABAIXO</t>
  </si>
  <si>
    <t>REDE COLETORA DE ESGOTO SB-07D-3 - OBRAS CIVIS</t>
  </si>
  <si>
    <t>REDE - SERVIÇOS PRELIMINARES</t>
  </si>
  <si>
    <t>REDE - SINALIZAÇÃO</t>
  </si>
  <si>
    <t>REDE - DEMOLIÇÃO DE PAVIMENTO</t>
  </si>
  <si>
    <t>REDE - MOVIMENTO DE TERRA</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</si>
  <si>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</si>
  <si>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</si>
  <si>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REDE - ESCORAMENTO</t>
  </si>
  <si>
    <t>ESCORAMENTO DE VALA, TIPO PONTALETEAMENTO, COM PROFUNDIDADE DE 3,0 A 4,5 M, LARGURA MENOR QUE 1,5 M. AF_08/2020</t>
  </si>
  <si>
    <t>REDE - ASSENTAMENTO DE TUBULAÇÕES</t>
  </si>
  <si>
    <t>ASSENTAMENTO DE TUBO DE PVC PARA REDE COLETORA DE ESGOTO DE PAREDE MACIÇA, DN 150 MM, JUNTA ELÁSTICA,  (NÃO INCLUI FORNECIMENTO). AF_01/2021</t>
  </si>
  <si>
    <t>REDE - CONSTRUÇÃO DOS PV's</t>
  </si>
  <si>
    <t>EXECUÇÃO DA LAJE DE REDUÇÃO EXCÊNTRICA PARA PV.</t>
  </si>
  <si>
    <t>TAMPA CIRCULAR PARA ESGOTO E DRENAGEM, EM CONCRETO PRÉ-MOLDADO, DIÂMETRO INTERNO = 0,60 M E ALTURA = 0,10 M. AF_12/2020</t>
  </si>
  <si>
    <t>REDE - SERVIÇOS DE FECHAMENTO DA VALA</t>
  </si>
  <si>
    <t>REDE - RECOMPOSIÇÃO DE PAVIMENTO</t>
  </si>
  <si>
    <t>EXECUÇÃO DE PASSEIO (CALÇADA) OU PISO DE CONCRETO COM CONCRETO MOLDADO IN LOCO, FEITO EM OBRA, ACABAMENTO CONVENCIONAL, ESPESSURA 6 CM, ARMADO. AF_08/2022</t>
  </si>
  <si>
    <t>REDE - EXECUÇÃO DE RAMAL</t>
  </si>
  <si>
    <t>EXECUCAO DE RAMAL PREDIAL P/ESGOTO,EM TERRENO NATURAL,DN 100MM, S/FORN.DO MATERIAL HIDRAULICO - 1° E 2° CAT</t>
  </si>
  <si>
    <t>EXECUCAO DE RAMAL PREDIAL P/ESGOTO,EM PAV.ASFALTICO,DN 100MM, S/FORN.DO MATERIAL HIDRAULICO - 1° E 2° CAT</t>
  </si>
  <si>
    <t>EXECUCAO DE RAMAL PREDIAL P/ESGOTO,EM PAV.CONCRETO,DN 100MM, S/FORN.DO MATERIAL HIDRAULICO - 1° E 2° CAT</t>
  </si>
  <si>
    <t>REDE - TUBULAÇÃO PARA REDE</t>
  </si>
  <si>
    <t>TUBO COLETOR DE ESGOTO, PVC, JEI, DN 150 MM  (NBR 7362)</t>
  </si>
  <si>
    <t>REDE - CONEXÕES, REBAIXAMENTOS E TUBOS DE QUEDA</t>
  </si>
  <si>
    <t>CURVA LONGA PVC, PB, JE, 90 GRAUS, DN 150 MM, PARA REDE COLETORA ESGOTO</t>
  </si>
  <si>
    <t>TE, PVC, SERIE R, 150 X 150 MM, PARA ESGOTO PREDIAL</t>
  </si>
  <si>
    <t>REDE - TUBULAÇÃO PARA LIGAÇÕES</t>
  </si>
  <si>
    <t>TUBO COLETOR DE ESGOTO PVC, JEI, DN 100 MM (NBR  7362)</t>
  </si>
  <si>
    <t>REDE - CONEXÕES PARA LIGAÇÕES</t>
  </si>
  <si>
    <t>TIL PARA LIGACAO PREDIAL, EM PVC, JE, BBB, DN 100 X 100 MM, PARA REDE COLETORA ESGOTO</t>
  </si>
  <si>
    <t>TAMPAO TIL DL 100</t>
  </si>
  <si>
    <t>CURVA 11º15' CURTA COM BOLSAS, JE, DN100</t>
  </si>
  <si>
    <t>CURVA 22º30' LONGA COM PONTA E BOLSA, JE, DN100</t>
  </si>
  <si>
    <t>CURVA LONGA PVC, PB, JE, 45 GRAUS, DN 100 MM, PARA REDE COLETORA ESGOTO</t>
  </si>
  <si>
    <t>SELIM PVC, COM TRAVA, JE, 90 GRAUS, DN 125 X 100 MM OU 150 X 100 MM, PARA REDE COLETORA ESGOTO</t>
  </si>
  <si>
    <t>COLETOR - SERVIÇOS PRELIMINARES</t>
  </si>
  <si>
    <t>COLETOR - SINALIZAÇÃO</t>
  </si>
  <si>
    <t>COLETOR - DEMOLIÇÃO DE PAVIMENTO</t>
  </si>
  <si>
    <t>COLETOR - MOVIMENTO DE TERRA</t>
  </si>
  <si>
    <t>ESCAVAÇÃO MECANIZADA DE VALA COM PROF. MAIOR QUE 1,5 M ATÉ 3,0 M (MÉDIA MONTANTE E JUSANTE/UMA COMPOSIÇÃO POR TRECHO), ESCAVADEIRA (0,8 M3), LARGURA ATÉ 1,5 M, EM SOLO DE 1A CATEGORIA, EM LOCAIS COM ALTO NÍVEL DE INTERFERÊNCIA. AF_02/2021</t>
  </si>
  <si>
    <t>COLETOR - ESCORAMENTO</t>
  </si>
  <si>
    <t>COLETOR - ASSENTAMENTO DE TUBULAÇÕES</t>
  </si>
  <si>
    <t>ASSENTAMENTO DE TUBO DE PVC PARA REDE COLETORA DE ESGOTO DE PAREDE MACIÇA, DN 400 MM, JUNTA ELÁSTICA (NÃO INCLUI FORNECIMENTO). AF_01/2021</t>
  </si>
  <si>
    <t>COLETOR - CONSTRUÇÃO DOS PV's</t>
  </si>
  <si>
    <t>COLETOR - SERVIÇOS DE FECHAMENTO DA VALA</t>
  </si>
  <si>
    <t>REATERRO MECANIZADO DE VALA COM ESCAVADEIRA HIDRÁULICA (CAPACIDADE DA CAÇAMBA: 0,8 M³ / POTÊNCIA: 111 HP), LARGURA ATÉ 1,5 M, PROFUNDIDADE DE 3,0 A 4,5 M COM SOLO DE 1ª CATEGORIA EM LOCAIS COM ALTO NÍVEL DE INTERFERÊNCIA. AF_04/2016</t>
  </si>
  <si>
    <t>COLETOR - RECOMPOSIÇÃO DE PAVIMENTO</t>
  </si>
  <si>
    <t>COLETOR - TUBULAÇÃO PARA REDE</t>
  </si>
  <si>
    <t>TUBO COLETOR DE ESGOTO PVC, JEI, DN 400 MM (NBR 7362)</t>
  </si>
  <si>
    <t>TRAVESSIA - SERVIÇOS PRELIMINARES</t>
  </si>
  <si>
    <t>TRAVESSIA - SINALIZAÇÃO</t>
  </si>
  <si>
    <t>TRAVESSIA - DEMOLIÇÃO DE PAVIMENTO</t>
  </si>
  <si>
    <t>TRAVESSIA - MOVIMENTO DE TERRA</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</si>
  <si>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</si>
  <si>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TRAVESSIA - ESCORAMENTO</t>
  </si>
  <si>
    <t>ESCORAMENTO DE VALA, TIPO PONTALETEAMENTO, COM PROFUNDIDADE DE 0 A 1,5 M, LARGURA MAIOR OU IGUAL A 1,5 M E MENOR QUE 2,5 M. AF_08/2020</t>
  </si>
  <si>
    <t>TRAVESSIA - ASSENTAMENTO DE TUBULAÇÕES</t>
  </si>
  <si>
    <t>ASSENTAMENTO DE PECAS, CONEXOES, APARELHOS E ACESSORIOS DE FERRO FUNDIDO DUCTIL, JUNTA ELASTICA, MECANICA OU FLANGEADA, COM DIAMETROS DE 350 A 600 MM</t>
  </si>
  <si>
    <t>TRAVESSIA - EXECUÇÃO DA TRAVESSIA MND</t>
  </si>
  <si>
    <t>IMPLANTACAO DE TRAVESSIA PELO METODO NAO DESTRUTIVO COM TUBO CAMISA EM ACO CARBONO 400 MM, INCLUSIVE FORNECIMENTO DO TUBO.</t>
  </si>
  <si>
    <t>TRAVESSIA - CONSTRUÇÃO DAS CAIXAS DE INSPEÇÃO</t>
  </si>
  <si>
    <t>SILICA ATIVA PARA ADICAO EM CONCRETO E  ARGAMASSA - INCLUSIVE DOSAGEM</t>
  </si>
  <si>
    <t>Escada de marinheiro s/ proteçao</t>
  </si>
  <si>
    <t>TRAVESSIA - FUNDAÇÃO</t>
  </si>
  <si>
    <t>REGULARIZAÇÃO E COMPACTAÇÃO DE FUNDO DE VALAS COM MATERIAL PROVENIENTE DA ESCAVAÇÃO</t>
  </si>
  <si>
    <t>TRAVESSIA - SERVIÇOS DE FECHAMENTO DA VALA</t>
  </si>
  <si>
    <t>TRAVESSIA - REMOÇÃO DE SOLOS</t>
  </si>
  <si>
    <t>TRAVESSIA - RECOMPOSIÇÃO DE PAVIMENTO</t>
  </si>
  <si>
    <t>TRAVESIA NÃO DESTRUTIVA SOB RODOVIA - PA-E-L-H7D-D04</t>
  </si>
  <si>
    <t>TUBO COM PONTA E BOLSA, JE, DN400</t>
  </si>
  <si>
    <t>TUBO COM PONTAS E ABA DE VEDAÇÃO, DN400, L = 1,50 M</t>
  </si>
  <si>
    <t>LUVA DE CORRER COM BOLSAS, JM, DN400</t>
  </si>
  <si>
    <t>TUBO COM PONTAS, DN400</t>
  </si>
  <si>
    <t>TUBO COM PONTAS E ABA DE VEDAÇÃO, DN400, L = 2,24 M</t>
  </si>
  <si>
    <t>REDE COLETORA DE ESGOTO SB-08 - OBRAS CIVIS</t>
  </si>
  <si>
    <t>ESCAVAÇÃO MECANIZADA DE VALA COM PROF. ATÉ 1,5 M (MÉDIA MONTANTE E JUSANTE/UMA COMPOSIÇÃO POR TRECHO), ESCAVADEIRA (0,8 M3), LARG. DE 1,5 M A 2,5 M, EM SOLO MOLE, EM LOCAIS COM ALTO NÍVEL DE INTERFERÊNCIA. AF_02/2021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</si>
  <si>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</si>
  <si>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</si>
  <si>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Caixa de inspeção  0,30 x 0,30 x 0,40m</t>
  </si>
  <si>
    <t>TUBO COLETOR DE ESGOTO PVC, JEI, DN 200 MM (NBR 7362)</t>
  </si>
  <si>
    <t>TUBO COLETOR DE ESGOTO PVC, JEI, DN 250 MM (NBR 7362)</t>
  </si>
  <si>
    <t>SELIM, PVC OCRE, COM TRAVA, DN 125 X 100 MM OU 150 X 100 MM, PARA COLETOR PREDIAL DE ESGOTO. AF_06/2022</t>
  </si>
  <si>
    <t>SELIM COMPACTO EM PVC, SEM TRAVA, DN 200 X 100 MM, PARA REDE COLETORA ESGOTO.</t>
  </si>
  <si>
    <t>TRAVESSIA - CONSTRUÇÃO DOS BLOCOS E PILARES</t>
  </si>
  <si>
    <t>Estaca triplo trilho TR 45 - com emenda - fornecimento e cravação</t>
  </si>
  <si>
    <t>ABRAÇADEIRA EM AÇO ASTM A36 DN 300 - FORNECIMENTO E INSTALAÇÃO</t>
  </si>
  <si>
    <t>TRAVESSIA - MONTAGENS HIDRÁULICAS</t>
  </si>
  <si>
    <t>ASSENTAMENTO DE TUBULACAO PONTA E BOLSA OU JUNTA TRAVADA INTERNA EM FERRO FUNDIDO COM CONEXOES E PECAS ESPECIAIS, DN - 300 MM, INCLUSIVE CARGA, TRANSPORTE E DESCARGA</t>
  </si>
  <si>
    <t>ASSENTAMENTO DE PECAS, CONEXOES, APARELHOS E ACESSORIOS DE FERRO FUNDIDO DUCTIL, JUNTA ELASTICA, MECANICA OU FLANGEADA, COM DIAMETROS DE 50 A 300 MM</t>
  </si>
  <si>
    <t>TRAVESSIA - REATERRO</t>
  </si>
  <si>
    <t>TRAVESSIA DO PV159 AO PV160</t>
  </si>
  <si>
    <t>TUBO COM PONTA E BOLSA, JGS, DN300</t>
  </si>
  <si>
    <t>TUBO COM FLANGE E BOLSA, PN-10, JGS, DN300, L = 5,80 M</t>
  </si>
  <si>
    <t>TUBO COM FLANGES, PN-10, DN300, L = 5,80 M</t>
  </si>
  <si>
    <t>Obra:</t>
  </si>
  <si>
    <t>ORÇAMENTO - RESIDENCIAL FLOR DE CARAJÁS - II</t>
  </si>
  <si>
    <t>Banco:</t>
  </si>
  <si>
    <t xml:space="preserve">SINAPI - 03/2023 - Pará
SBC - 04/2023 - Pará
SICRO3 - 01/2023 - Pará
ORSE - 02/2023 - Sergipe
SEDOP - 02/2023 - Pará
SEINFRA - 027 - Ceará
SIURB - 07/2022 - São Paulo
SIURB INFRA - 07/2022 - São Paulo
EMBASA - 01/2023 - Bahia
COMPESA - 01/2023 - Pernambuco
EMOP - 02/2023 - Rio de Janeiro
</t>
  </si>
  <si>
    <t>TOTAL GERAL</t>
  </si>
  <si>
    <t>ABRIGO DO GERADOR, ATÉ 125 CV / 170 KVA</t>
  </si>
  <si>
    <t xml:space="preserve"> 1.1.2</t>
  </si>
  <si>
    <t xml:space="preserve"> 1.1.3</t>
  </si>
  <si>
    <t xml:space="preserve"> 1.1.4</t>
  </si>
  <si>
    <t xml:space="preserve"> 1.1.5</t>
  </si>
  <si>
    <t xml:space="preserve"> 1.1.6</t>
  </si>
  <si>
    <t xml:space="preserve"> 1.1.7</t>
  </si>
  <si>
    <t xml:space="preserve"> 1.2.2</t>
  </si>
  <si>
    <t xml:space="preserve"> 1.2.3</t>
  </si>
  <si>
    <t xml:space="preserve"> 1.2.4</t>
  </si>
  <si>
    <t xml:space="preserve"> 1.2.5</t>
  </si>
  <si>
    <t xml:space="preserve"> 1.2.6</t>
  </si>
  <si>
    <t xml:space="preserve"> 1.2.7</t>
  </si>
  <si>
    <t xml:space="preserve"> 1.2.8</t>
  </si>
  <si>
    <t xml:space="preserve"> 2.1.2</t>
  </si>
  <si>
    <t xml:space="preserve"> 2.2.2</t>
  </si>
  <si>
    <t xml:space="preserve"> 3.1.2</t>
  </si>
  <si>
    <t xml:space="preserve"> 3.1.3</t>
  </si>
  <si>
    <t xml:space="preserve"> 3.1.4</t>
  </si>
  <si>
    <t xml:space="preserve"> 4.1.2</t>
  </si>
  <si>
    <t xml:space="preserve"> 4.1.3</t>
  </si>
  <si>
    <t>P9897</t>
  </si>
  <si>
    <t>Técnico de meio ambiente</t>
  </si>
  <si>
    <t>5.1</t>
  </si>
  <si>
    <t>5.1.1</t>
  </si>
  <si>
    <t>5.1.2</t>
  </si>
  <si>
    <t>5.1.3</t>
  </si>
  <si>
    <t>5.2</t>
  </si>
  <si>
    <t>5.2.1</t>
  </si>
  <si>
    <t>5.2.2</t>
  </si>
  <si>
    <t>5.2.3</t>
  </si>
  <si>
    <t>5.2.4</t>
  </si>
  <si>
    <t>5.2.5</t>
  </si>
  <si>
    <t>5.3</t>
  </si>
  <si>
    <t>5.3.1</t>
  </si>
  <si>
    <t>5.3.2</t>
  </si>
  <si>
    <t>5.3.3</t>
  </si>
  <si>
    <t>5.3.4</t>
  </si>
  <si>
    <t>5.3.5</t>
  </si>
  <si>
    <t>5.3.6</t>
  </si>
  <si>
    <t>5.3.7</t>
  </si>
  <si>
    <t>5.3.8</t>
  </si>
  <si>
    <t>6.1</t>
  </si>
  <si>
    <t>6.1.1</t>
  </si>
  <si>
    <t xml:space="preserve">6.1.1.1 </t>
  </si>
  <si>
    <t>6.1.2</t>
  </si>
  <si>
    <t>6.1.2.1</t>
  </si>
  <si>
    <t>6.1.2.2</t>
  </si>
  <si>
    <t>6.1.2.3</t>
  </si>
  <si>
    <t>6.1.2.4</t>
  </si>
  <si>
    <t>6.1.3</t>
  </si>
  <si>
    <t>6.1.3.1</t>
  </si>
  <si>
    <t>6.1.3.2</t>
  </si>
  <si>
    <t>6.1.4</t>
  </si>
  <si>
    <t>6.1.4.1</t>
  </si>
  <si>
    <t>6.1.5</t>
  </si>
  <si>
    <t>6.1.5.1</t>
  </si>
  <si>
    <t>6.1.6</t>
  </si>
  <si>
    <t>6.1.6.1</t>
  </si>
  <si>
    <t>6.1.6.2</t>
  </si>
  <si>
    <t>6.1.6.3</t>
  </si>
  <si>
    <t>6.1.6.4</t>
  </si>
  <si>
    <t>6.1.6.5</t>
  </si>
  <si>
    <t>6.1.7.1</t>
  </si>
  <si>
    <t>6.1.7.2</t>
  </si>
  <si>
    <t>6.1.7.3</t>
  </si>
  <si>
    <t>6.1.7.4</t>
  </si>
  <si>
    <t>6.1.7.5</t>
  </si>
  <si>
    <t>6.1.7</t>
  </si>
  <si>
    <t>6.1.8</t>
  </si>
  <si>
    <t>6.1.8.1</t>
  </si>
  <si>
    <t>6.1.8.2</t>
  </si>
  <si>
    <t>6.1.9</t>
  </si>
  <si>
    <t>6.1.9.1</t>
  </si>
  <si>
    <t>6.1.9.1.1</t>
  </si>
  <si>
    <t>6.1.9.1.2</t>
  </si>
  <si>
    <t>6.1.9.1.3</t>
  </si>
  <si>
    <t>6.1.9.1.4</t>
  </si>
  <si>
    <t>6.1.9.1.5</t>
  </si>
  <si>
    <t>6.1.9.2</t>
  </si>
  <si>
    <t>6.1.9.2.1</t>
  </si>
  <si>
    <t>6.1.9.3</t>
  </si>
  <si>
    <t>6.1.9.3.1</t>
  </si>
  <si>
    <t>6.1.9.3.2</t>
  </si>
  <si>
    <t>6.1.9.3.3</t>
  </si>
  <si>
    <t>6.1.9.3.4</t>
  </si>
  <si>
    <t>6.1.9.3.5</t>
  </si>
  <si>
    <t>6.1.10</t>
  </si>
  <si>
    <t>6.1.10.1</t>
  </si>
  <si>
    <t>6.1.10.1.1</t>
  </si>
  <si>
    <t>6.1.10.1.2</t>
  </si>
  <si>
    <t>6.1.10.1.3</t>
  </si>
  <si>
    <t>6.1.10.1.4</t>
  </si>
  <si>
    <t>6.1.10.1.5</t>
  </si>
  <si>
    <t>6.1.10.1.6</t>
  </si>
  <si>
    <t>6.1.10.1.7</t>
  </si>
  <si>
    <t>6.1.10.1.8</t>
  </si>
  <si>
    <t>6.1.10.1.9</t>
  </si>
  <si>
    <t>6.1.10.2</t>
  </si>
  <si>
    <t>6.1.10.2.1</t>
  </si>
  <si>
    <t>6.1.10.2.2</t>
  </si>
  <si>
    <t>6.1.10.2.3</t>
  </si>
  <si>
    <t>6.1.10.2.4</t>
  </si>
  <si>
    <t>6.1.10.2.5</t>
  </si>
  <si>
    <t>6.1.10.2.6</t>
  </si>
  <si>
    <t>6.1.10.3</t>
  </si>
  <si>
    <t>6.1.10.3.1</t>
  </si>
  <si>
    <t>6.1.10.3.2</t>
  </si>
  <si>
    <t>6.1.10.3.3</t>
  </si>
  <si>
    <t>6.1.10.3.4</t>
  </si>
  <si>
    <t>6.1.10.4</t>
  </si>
  <si>
    <t>6.1.10.4.1</t>
  </si>
  <si>
    <t>6.1.10.4.2</t>
  </si>
  <si>
    <t>6.1.10.4.3</t>
  </si>
  <si>
    <t>6.1.10.5</t>
  </si>
  <si>
    <t>6.1.10.5.1</t>
  </si>
  <si>
    <t>6.1.10.5.2</t>
  </si>
  <si>
    <t>6.1.10.6</t>
  </si>
  <si>
    <t>6.1.10.6.1</t>
  </si>
  <si>
    <t>6.1.10.6.2</t>
  </si>
  <si>
    <t>6.1.10.6.3</t>
  </si>
  <si>
    <t>6.1.10.6.4</t>
  </si>
  <si>
    <t>6.1.10.6.5</t>
  </si>
  <si>
    <t>6.1.10.6.6</t>
  </si>
  <si>
    <t>6.1.10.7</t>
  </si>
  <si>
    <t>6.1.10.7.1</t>
  </si>
  <si>
    <t>6.1.10.7.2</t>
  </si>
  <si>
    <t>6.1.10.7.3</t>
  </si>
  <si>
    <t>6.1.10.7.4</t>
  </si>
  <si>
    <t>6.1.10.7.5</t>
  </si>
  <si>
    <t>6.1.10.8</t>
  </si>
  <si>
    <t>6.1.10.8.1</t>
  </si>
  <si>
    <t>6.1.10.8.2</t>
  </si>
  <si>
    <t>6.1.10.8.3</t>
  </si>
  <si>
    <t>6.1.10.9</t>
  </si>
  <si>
    <t>6.1.10.9.1</t>
  </si>
  <si>
    <t>6.1.10.9.2</t>
  </si>
  <si>
    <t>6.1.10.9.3</t>
  </si>
  <si>
    <t>6.1.10.9.4</t>
  </si>
  <si>
    <t>6.1.10.9.5</t>
  </si>
  <si>
    <t>6.1.10.9.6</t>
  </si>
  <si>
    <t>6.1.10.9.7</t>
  </si>
  <si>
    <t>6.1.10.9.8</t>
  </si>
  <si>
    <t>6.1.10.9.9</t>
  </si>
  <si>
    <t>6.1.10.9.10</t>
  </si>
  <si>
    <t>6.1.10.9.11</t>
  </si>
  <si>
    <t>6.1.10.9.12</t>
  </si>
  <si>
    <t>6.1.10.9.13</t>
  </si>
  <si>
    <t>6.1.10.9.14</t>
  </si>
  <si>
    <t>6.1.10.9.15</t>
  </si>
  <si>
    <t>6.1.10.9.16</t>
  </si>
  <si>
    <t>6.2</t>
  </si>
  <si>
    <t>6.2.1</t>
  </si>
  <si>
    <t>6.2.1.1</t>
  </si>
  <si>
    <t>6.2.1.2</t>
  </si>
  <si>
    <t>6.2.1.3</t>
  </si>
  <si>
    <t>6.2.1.4</t>
  </si>
  <si>
    <t>6.2.1.5</t>
  </si>
  <si>
    <t>6.2.1.6</t>
  </si>
  <si>
    <t>6.2.1.7</t>
  </si>
  <si>
    <t>6.2.1.8</t>
  </si>
  <si>
    <t>6.2.1.9</t>
  </si>
  <si>
    <t>6.2.1.10</t>
  </si>
  <si>
    <t>6.2.1.11</t>
  </si>
  <si>
    <t>6.2.2</t>
  </si>
  <si>
    <t>6.2.2.1</t>
  </si>
  <si>
    <t>6.2.2.2</t>
  </si>
  <si>
    <t>6.2.2.3</t>
  </si>
  <si>
    <t>6.2.2.4</t>
  </si>
  <si>
    <t>6.2.2.5</t>
  </si>
  <si>
    <t>6.2.2.6</t>
  </si>
  <si>
    <t>6.3</t>
  </si>
  <si>
    <t>6.3.1</t>
  </si>
  <si>
    <t>6.3.1.1</t>
  </si>
  <si>
    <t>6.3.1.2</t>
  </si>
  <si>
    <t>6.3.1.3</t>
  </si>
  <si>
    <t>6.3.1.4</t>
  </si>
  <si>
    <t>6.3.1.5</t>
  </si>
  <si>
    <t>6.3.1.6</t>
  </si>
  <si>
    <t>6.3.1.7</t>
  </si>
  <si>
    <t>6.3.2</t>
  </si>
  <si>
    <t>6.3.2.1</t>
  </si>
  <si>
    <t>6.3.2.2</t>
  </si>
  <si>
    <t>6.3.2.3</t>
  </si>
  <si>
    <t>6.3.2.4</t>
  </si>
  <si>
    <t>6.4</t>
  </si>
  <si>
    <t>6.4.1</t>
  </si>
  <si>
    <t>6.4.1.1</t>
  </si>
  <si>
    <t>6.4.1.2</t>
  </si>
  <si>
    <t>6.4.2</t>
  </si>
  <si>
    <t>6.4.2.1</t>
  </si>
  <si>
    <t>6.5</t>
  </si>
  <si>
    <t>6.5.1</t>
  </si>
  <si>
    <t>6.5.1.1</t>
  </si>
  <si>
    <t>6.5.1.2</t>
  </si>
  <si>
    <t>6.5.2</t>
  </si>
  <si>
    <t>6.5.2.1</t>
  </si>
  <si>
    <t>6.5.2.2</t>
  </si>
  <si>
    <t>7.1</t>
  </si>
  <si>
    <t>7.1.1</t>
  </si>
  <si>
    <t>7.1.2</t>
  </si>
  <si>
    <t>7.1.3</t>
  </si>
  <si>
    <t>7.1.4</t>
  </si>
  <si>
    <t>7.2</t>
  </si>
  <si>
    <t>7.2.2</t>
  </si>
  <si>
    <t>7.2.1</t>
  </si>
  <si>
    <t>7.3</t>
  </si>
  <si>
    <t>7.3.1</t>
  </si>
  <si>
    <t>8.1</t>
  </si>
  <si>
    <t>8.1.1</t>
  </si>
  <si>
    <t>8.1.2</t>
  </si>
  <si>
    <t>8.1.3</t>
  </si>
  <si>
    <t>8.1.4</t>
  </si>
  <si>
    <t>8.1.5</t>
  </si>
  <si>
    <t>8.1.6</t>
  </si>
  <si>
    <t>8.1.7</t>
  </si>
  <si>
    <t>8.1.8</t>
  </si>
  <si>
    <t>8.1.9</t>
  </si>
  <si>
    <t>8.1.10</t>
  </si>
  <si>
    <t>8.2</t>
  </si>
  <si>
    <t>8.2.1</t>
  </si>
  <si>
    <t>8.2.2</t>
  </si>
  <si>
    <t>8.2.3</t>
  </si>
  <si>
    <t>8.2.4</t>
  </si>
  <si>
    <t>8.2.5</t>
  </si>
  <si>
    <t>8.2.6</t>
  </si>
  <si>
    <t>8.2.7</t>
  </si>
  <si>
    <t>8.3</t>
  </si>
  <si>
    <t>8.3.1</t>
  </si>
  <si>
    <t>8.3.2</t>
  </si>
  <si>
    <t>8.3.3</t>
  </si>
  <si>
    <t>9.1</t>
  </si>
  <si>
    <t>9.1.1</t>
  </si>
  <si>
    <t>9.1.1.1</t>
  </si>
  <si>
    <t>9.1.1.2</t>
  </si>
  <si>
    <t>9.1.1.3</t>
  </si>
  <si>
    <t>9.1.1.4</t>
  </si>
  <si>
    <t>9.1.1.5</t>
  </si>
  <si>
    <t>9.1.1.6</t>
  </si>
  <si>
    <t>9.1.1.7</t>
  </si>
  <si>
    <t>9.2</t>
  </si>
  <si>
    <t>9.2.1</t>
  </si>
  <si>
    <t>9.2.1.1</t>
  </si>
  <si>
    <t>9.2.1.2</t>
  </si>
  <si>
    <t>9.2.1.3</t>
  </si>
  <si>
    <t>9.2.1.4</t>
  </si>
  <si>
    <t>9.2.1.5</t>
  </si>
  <si>
    <t>9.2.1.6</t>
  </si>
  <si>
    <t>9.2.1.7</t>
  </si>
  <si>
    <t>9.2.1.8</t>
  </si>
  <si>
    <t>9.2.2</t>
  </si>
  <si>
    <t>9.2.2.1</t>
  </si>
  <si>
    <t>9.2.2.2</t>
  </si>
  <si>
    <t>10.1</t>
  </si>
  <si>
    <t>10.1.1</t>
  </si>
  <si>
    <t>10.1.2</t>
  </si>
  <si>
    <t>10.1.3</t>
  </si>
  <si>
    <t>10.1.4</t>
  </si>
  <si>
    <t>10.1.5</t>
  </si>
  <si>
    <t>10.1.6</t>
  </si>
  <si>
    <t>10.1.7</t>
  </si>
  <si>
    <t>10.1.8</t>
  </si>
  <si>
    <t>10.1.9</t>
  </si>
  <si>
    <t>10.1.10</t>
  </si>
  <si>
    <t>10.1.11</t>
  </si>
  <si>
    <t>10.1.12</t>
  </si>
  <si>
    <t>10.1.13</t>
  </si>
  <si>
    <t>10.1.14</t>
  </si>
  <si>
    <t>10.2</t>
  </si>
  <si>
    <t>10.2.1</t>
  </si>
  <si>
    <t>10.2.2</t>
  </si>
  <si>
    <t>10.2.3</t>
  </si>
  <si>
    <t>10.2.4</t>
  </si>
  <si>
    <t>10.2.5</t>
  </si>
  <si>
    <t>10.2.6</t>
  </si>
  <si>
    <t>10.2.7</t>
  </si>
  <si>
    <t>10.2.8</t>
  </si>
  <si>
    <t>10.2.9</t>
  </si>
  <si>
    <t>10.2.10</t>
  </si>
  <si>
    <t>10.2.11</t>
  </si>
  <si>
    <t>10.2.12</t>
  </si>
  <si>
    <t>10.2.13</t>
  </si>
  <si>
    <t>10.2.14</t>
  </si>
  <si>
    <t>10.2.15</t>
  </si>
  <si>
    <t>10.2.16</t>
  </si>
  <si>
    <t>10.2.17</t>
  </si>
  <si>
    <t>10.2.18</t>
  </si>
  <si>
    <t>10.2.19</t>
  </si>
  <si>
    <t>10.2.20</t>
  </si>
  <si>
    <t>10.3</t>
  </si>
  <si>
    <t>10.3.1</t>
  </si>
  <si>
    <t>10.3.2</t>
  </si>
  <si>
    <t>10.3.3</t>
  </si>
  <si>
    <t>10.3.4</t>
  </si>
  <si>
    <t>10.3.5</t>
  </si>
  <si>
    <t>10.3.6</t>
  </si>
  <si>
    <t>10.3.7</t>
  </si>
  <si>
    <t>10.3.8</t>
  </si>
  <si>
    <t>10.3.9</t>
  </si>
  <si>
    <t>10.3.10</t>
  </si>
  <si>
    <t>10.3.11</t>
  </si>
  <si>
    <t>10.3.12</t>
  </si>
  <si>
    <t>10.3.13</t>
  </si>
  <si>
    <t>10.3.14</t>
  </si>
  <si>
    <t>10.3.15</t>
  </si>
  <si>
    <t>10.3.16</t>
  </si>
  <si>
    <t>10.3.17</t>
  </si>
  <si>
    <t>10.3.18</t>
  </si>
  <si>
    <t>10.3.19</t>
  </si>
  <si>
    <t>10.3.20</t>
  </si>
  <si>
    <t>10.3.21</t>
  </si>
  <si>
    <t>10.3.22</t>
  </si>
  <si>
    <t>10.3.23</t>
  </si>
  <si>
    <t>10.3.24</t>
  </si>
  <si>
    <t>10.3.25</t>
  </si>
  <si>
    <t>10.3.26</t>
  </si>
  <si>
    <t>10.3.27</t>
  </si>
  <si>
    <t>10.3.28</t>
  </si>
  <si>
    <t>10.3.29</t>
  </si>
  <si>
    <t>10.3.30</t>
  </si>
  <si>
    <t>10.4</t>
  </si>
  <si>
    <t>10.4.1</t>
  </si>
  <si>
    <t>10.4.2</t>
  </si>
  <si>
    <t>10.4.3</t>
  </si>
  <si>
    <t>10.4.4</t>
  </si>
  <si>
    <t>10.4.5</t>
  </si>
  <si>
    <t>10.4.6</t>
  </si>
  <si>
    <t>10.4.7</t>
  </si>
  <si>
    <t>10.4.8</t>
  </si>
  <si>
    <t>10.4.9</t>
  </si>
  <si>
    <t>10.4.10</t>
  </si>
  <si>
    <t>10.4.11</t>
  </si>
  <si>
    <t>10.4.12</t>
  </si>
  <si>
    <t>10.4.13</t>
  </si>
  <si>
    <t>10.4.14</t>
  </si>
  <si>
    <t>10.4.15</t>
  </si>
  <si>
    <t>10.4.16</t>
  </si>
  <si>
    <t>10.4.17</t>
  </si>
  <si>
    <t>10.4.18</t>
  </si>
  <si>
    <t>10.4.19</t>
  </si>
  <si>
    <t>10.4.20</t>
  </si>
  <si>
    <t>10.4.21</t>
  </si>
  <si>
    <t>11.1</t>
  </si>
  <si>
    <t>11.1.1</t>
  </si>
  <si>
    <t>11.1.2</t>
  </si>
  <si>
    <t>11.1.3</t>
  </si>
  <si>
    <t>11.1.4</t>
  </si>
  <si>
    <t>11.1.5</t>
  </si>
  <si>
    <t>11.1.6</t>
  </si>
  <si>
    <t>11.1.7</t>
  </si>
  <si>
    <t>11.1.8</t>
  </si>
  <si>
    <t>11.1.9</t>
  </si>
  <si>
    <t>11.1.10</t>
  </si>
  <si>
    <t>12.1</t>
  </si>
  <si>
    <t>12.1.1</t>
  </si>
  <si>
    <t>12.1.2</t>
  </si>
  <si>
    <t>12.1.3</t>
  </si>
  <si>
    <t>12.1.4</t>
  </si>
  <si>
    <t>12.1.5</t>
  </si>
  <si>
    <t>12.2</t>
  </si>
  <si>
    <t>12.2.1</t>
  </si>
  <si>
    <t>12.2.2</t>
  </si>
  <si>
    <t>12.2.3</t>
  </si>
  <si>
    <t>12.2.4</t>
  </si>
  <si>
    <t>12.2.5</t>
  </si>
  <si>
    <t>12.2.6</t>
  </si>
  <si>
    <t>12.2.7</t>
  </si>
  <si>
    <t>12.2.8</t>
  </si>
  <si>
    <t>12.3</t>
  </si>
  <si>
    <t>12.3.1</t>
  </si>
  <si>
    <t>12.3.2</t>
  </si>
  <si>
    <t>12.3.3</t>
  </si>
  <si>
    <t>12.3.4</t>
  </si>
  <si>
    <t>12.3.5</t>
  </si>
  <si>
    <t>12.4</t>
  </si>
  <si>
    <t>12.4.1</t>
  </si>
  <si>
    <t>12.4.2</t>
  </si>
  <si>
    <t>12.4.3</t>
  </si>
  <si>
    <t>12.5</t>
  </si>
  <si>
    <t>12.5.1</t>
  </si>
  <si>
    <t>12.5.2</t>
  </si>
  <si>
    <t>12.5.3</t>
  </si>
  <si>
    <t>12.5.4</t>
  </si>
  <si>
    <t>12.5.5</t>
  </si>
  <si>
    <t>12.5.6</t>
  </si>
  <si>
    <t>12.5.7</t>
  </si>
  <si>
    <t>12.5.8</t>
  </si>
  <si>
    <t>12.6</t>
  </si>
  <si>
    <t>12.6.1</t>
  </si>
  <si>
    <t>12.6.2</t>
  </si>
  <si>
    <t>12.7</t>
  </si>
  <si>
    <t>12.7.1</t>
  </si>
  <si>
    <t>12.7.2</t>
  </si>
  <si>
    <t>12.7.3</t>
  </si>
  <si>
    <t>12.7.4</t>
  </si>
  <si>
    <t>12.7.5</t>
  </si>
  <si>
    <t>12.7.6</t>
  </si>
  <si>
    <t>12.7.7</t>
  </si>
  <si>
    <t>12.8</t>
  </si>
  <si>
    <t>12.8.1</t>
  </si>
  <si>
    <t>12.8.2</t>
  </si>
  <si>
    <t>12.8.3</t>
  </si>
  <si>
    <t>12.8.4</t>
  </si>
  <si>
    <t>12.9</t>
  </si>
  <si>
    <t>12.9.1</t>
  </si>
  <si>
    <t>12.9.2</t>
  </si>
  <si>
    <t>12.9.3</t>
  </si>
  <si>
    <t>12.9.4</t>
  </si>
  <si>
    <t>12.9.5</t>
  </si>
  <si>
    <t>12.9.6</t>
  </si>
  <si>
    <t>12.9.7</t>
  </si>
  <si>
    <t>12.9.8</t>
  </si>
  <si>
    <t>12.9.9</t>
  </si>
  <si>
    <t>12.9.10</t>
  </si>
  <si>
    <t>12.9.11</t>
  </si>
  <si>
    <t>13.1</t>
  </si>
  <si>
    <t>13.1.1</t>
  </si>
  <si>
    <t>13.1.2</t>
  </si>
  <si>
    <t>13.1.3</t>
  </si>
  <si>
    <t>14.1</t>
  </si>
  <si>
    <t>14.1.1</t>
  </si>
  <si>
    <t>14.1.2</t>
  </si>
  <si>
    <t>14.1.3</t>
  </si>
  <si>
    <t>14.1.4</t>
  </si>
  <si>
    <t>14.1.5</t>
  </si>
  <si>
    <t>14.2</t>
  </si>
  <si>
    <t>14.2.1</t>
  </si>
  <si>
    <t>14.2.2</t>
  </si>
  <si>
    <t>14.2.3</t>
  </si>
  <si>
    <t>14.2.4</t>
  </si>
  <si>
    <t>14.2.5</t>
  </si>
  <si>
    <t>14.2.6</t>
  </si>
  <si>
    <t>14.2.7</t>
  </si>
  <si>
    <t>14.2.8</t>
  </si>
  <si>
    <t>14.2.9</t>
  </si>
  <si>
    <t>14.3</t>
  </si>
  <si>
    <t>14.3.1</t>
  </si>
  <si>
    <t>14.4</t>
  </si>
  <si>
    <t>14.4.1</t>
  </si>
  <si>
    <t>14.5</t>
  </si>
  <si>
    <t>14.5.1</t>
  </si>
  <si>
    <t>14.6</t>
  </si>
  <si>
    <t>14.6.1</t>
  </si>
  <si>
    <t>14.6.2</t>
  </si>
  <si>
    <t>14.7</t>
  </si>
  <si>
    <t>14.7.1</t>
  </si>
  <si>
    <t>14.7.2</t>
  </si>
  <si>
    <t>14.7.3</t>
  </si>
  <si>
    <t>14.8</t>
  </si>
  <si>
    <t>14.8.1</t>
  </si>
  <si>
    <t>14.8.2</t>
  </si>
  <si>
    <t>14.9</t>
  </si>
  <si>
    <t>14.9.1</t>
  </si>
  <si>
    <t>14.9.2</t>
  </si>
  <si>
    <t>14.9.3</t>
  </si>
  <si>
    <t>14.9.4</t>
  </si>
  <si>
    <t>14.9.5</t>
  </si>
  <si>
    <t>14.9.6</t>
  </si>
  <si>
    <t>14.9.7</t>
  </si>
  <si>
    <t>14.9.8</t>
  </si>
  <si>
    <t>14.9.9</t>
  </si>
  <si>
    <t>14.9.10</t>
  </si>
  <si>
    <t>14.9.11</t>
  </si>
  <si>
    <t>14.10</t>
  </si>
  <si>
    <t>14.10.1</t>
  </si>
  <si>
    <t>14.10.2</t>
  </si>
  <si>
    <t>14.11</t>
  </si>
  <si>
    <t>14.11.1</t>
  </si>
  <si>
    <t>14.12</t>
  </si>
  <si>
    <t>14.12.1</t>
  </si>
  <si>
    <t>14.12.2</t>
  </si>
  <si>
    <t>14.12.3</t>
  </si>
  <si>
    <t>14.12.4</t>
  </si>
  <si>
    <t>14.13</t>
  </si>
  <si>
    <t>14.13.1</t>
  </si>
  <si>
    <t>14.14</t>
  </si>
  <si>
    <t>14.14.1</t>
  </si>
  <si>
    <t>14.14.2</t>
  </si>
  <si>
    <t>14.14.3</t>
  </si>
  <si>
    <t>14.14.4</t>
  </si>
  <si>
    <t>14.14.5</t>
  </si>
  <si>
    <t>14.14.6</t>
  </si>
  <si>
    <t>14.14.7</t>
  </si>
  <si>
    <t>14.14.8</t>
  </si>
  <si>
    <t>14.14.9</t>
  </si>
  <si>
    <t>14.14.10</t>
  </si>
  <si>
    <t>14.14.11</t>
  </si>
  <si>
    <t>14.14.12</t>
  </si>
  <si>
    <t>14.14.13</t>
  </si>
  <si>
    <t>14.14.14</t>
  </si>
  <si>
    <t>14.14.15</t>
  </si>
  <si>
    <t>14.14.16</t>
  </si>
  <si>
    <t>14.14.17</t>
  </si>
  <si>
    <t>14.14.18</t>
  </si>
  <si>
    <t>14.14.19</t>
  </si>
  <si>
    <t>14.14.20</t>
  </si>
  <si>
    <t>14.14.21</t>
  </si>
  <si>
    <t>14.14.22</t>
  </si>
  <si>
    <t>14.14.23</t>
  </si>
  <si>
    <t>14.14.24</t>
  </si>
  <si>
    <t>14.14.25</t>
  </si>
  <si>
    <t>14.14.26</t>
  </si>
  <si>
    <t>14.14.27</t>
  </si>
  <si>
    <t>14.14.28</t>
  </si>
  <si>
    <t>14.14.29</t>
  </si>
  <si>
    <t>14.14.30</t>
  </si>
  <si>
    <t>14.15</t>
  </si>
  <si>
    <t>14.15.1</t>
  </si>
  <si>
    <t>14.15.2</t>
  </si>
  <si>
    <t>14.16</t>
  </si>
  <si>
    <t>14.16.1</t>
  </si>
  <si>
    <t>14.16.2</t>
  </si>
  <si>
    <t>14.16.3</t>
  </si>
  <si>
    <t>14.16.4</t>
  </si>
  <si>
    <t>14.16.5</t>
  </si>
  <si>
    <t>14.16.6</t>
  </si>
  <si>
    <t>14.17</t>
  </si>
  <si>
    <t>14.17.1</t>
  </si>
  <si>
    <t>14.18</t>
  </si>
  <si>
    <t>14.18.1</t>
  </si>
  <si>
    <t>14.19</t>
  </si>
  <si>
    <t>14.19.1</t>
  </si>
  <si>
    <t>14.20</t>
  </si>
  <si>
    <t>14.20.1</t>
  </si>
  <si>
    <t>14.20.2</t>
  </si>
  <si>
    <t>14.21</t>
  </si>
  <si>
    <t>14.21.1</t>
  </si>
  <si>
    <t>14.21.2</t>
  </si>
  <si>
    <t>14.21.3</t>
  </si>
  <si>
    <t>14.22</t>
  </si>
  <si>
    <t>14.22.1</t>
  </si>
  <si>
    <t>14.23</t>
  </si>
  <si>
    <t>14.23.1</t>
  </si>
  <si>
    <t>14.24</t>
  </si>
  <si>
    <t>14.24.1</t>
  </si>
  <si>
    <t>14.25</t>
  </si>
  <si>
    <t>14.25.1</t>
  </si>
  <si>
    <t>14.25.2</t>
  </si>
  <si>
    <t>14.25.3</t>
  </si>
  <si>
    <t>14.25.4</t>
  </si>
  <si>
    <t>14.26</t>
  </si>
  <si>
    <t>14.26.1</t>
  </si>
  <si>
    <t>14.26.2</t>
  </si>
  <si>
    <t>14.26.3</t>
  </si>
  <si>
    <t>14.26.4</t>
  </si>
  <si>
    <t>14.27</t>
  </si>
  <si>
    <t>14.28</t>
  </si>
  <si>
    <t>14.27.1</t>
  </si>
  <si>
    <t>14.27.2</t>
  </si>
  <si>
    <t>14.27.3</t>
  </si>
  <si>
    <t>14.27.4</t>
  </si>
  <si>
    <t>14.27.5</t>
  </si>
  <si>
    <t>14.28.1</t>
  </si>
  <si>
    <t>14.29</t>
  </si>
  <si>
    <t>14.29.1</t>
  </si>
  <si>
    <t>14.29.2</t>
  </si>
  <si>
    <t>14.30</t>
  </si>
  <si>
    <t>14.30.1</t>
  </si>
  <si>
    <t>14.30.2</t>
  </si>
  <si>
    <t>14.30.3</t>
  </si>
  <si>
    <t>14.30.4</t>
  </si>
  <si>
    <t>14.30.5</t>
  </si>
  <si>
    <t>14.30.6</t>
  </si>
  <si>
    <t>14.31</t>
  </si>
  <si>
    <t>14.31.1</t>
  </si>
  <si>
    <t>14.31.2</t>
  </si>
  <si>
    <t>14.31.3</t>
  </si>
  <si>
    <t>14.31.4</t>
  </si>
  <si>
    <t>14.31.5</t>
  </si>
  <si>
    <t>14.32</t>
  </si>
  <si>
    <t>14.32.1</t>
  </si>
  <si>
    <t>14.32.2</t>
  </si>
  <si>
    <t>14.32.3</t>
  </si>
  <si>
    <t>14.32.4</t>
  </si>
  <si>
    <t>14.32.5</t>
  </si>
  <si>
    <t>14.32.6</t>
  </si>
  <si>
    <t>14.32.7</t>
  </si>
  <si>
    <t>14.32.8</t>
  </si>
  <si>
    <t>14.32.9</t>
  </si>
  <si>
    <t>14.32.10</t>
  </si>
  <si>
    <t>14.33</t>
  </si>
  <si>
    <t>14.33.1</t>
  </si>
  <si>
    <t>14.33.2</t>
  </si>
  <si>
    <t>14.34</t>
  </si>
  <si>
    <t>14.34.1</t>
  </si>
  <si>
    <t>14.35</t>
  </si>
  <si>
    <t>14.35.1</t>
  </si>
  <si>
    <t>14.35.2</t>
  </si>
  <si>
    <t>14.35.3</t>
  </si>
  <si>
    <t>14.35.4</t>
  </si>
  <si>
    <t>14.35.5</t>
  </si>
  <si>
    <t>14.36</t>
  </si>
  <si>
    <t>14.36.1</t>
  </si>
  <si>
    <t>14.36.2</t>
  </si>
  <si>
    <t>14.36.3</t>
  </si>
  <si>
    <t>14.36.4</t>
  </si>
  <si>
    <t>14.36.5</t>
  </si>
  <si>
    <t>14.36.6</t>
  </si>
  <si>
    <t>14.36.7</t>
  </si>
  <si>
    <t>14.37</t>
  </si>
  <si>
    <t>14.37.1</t>
  </si>
  <si>
    <t>14.37.2</t>
  </si>
  <si>
    <t>14.37.3</t>
  </si>
  <si>
    <t>14.37.4</t>
  </si>
  <si>
    <t>14.38</t>
  </si>
  <si>
    <t>14.38.1</t>
  </si>
  <si>
    <t>14.38.2</t>
  </si>
  <si>
    <t>14.38.3</t>
  </si>
  <si>
    <t>14.38.4</t>
  </si>
  <si>
    <t>14.38.5</t>
  </si>
  <si>
    <t>14.39</t>
  </si>
  <si>
    <t>14.39.1</t>
  </si>
  <si>
    <t>14.39.2</t>
  </si>
  <si>
    <t>14.40</t>
  </si>
  <si>
    <t>14.40.1</t>
  </si>
  <si>
    <t>14.40.2</t>
  </si>
  <si>
    <t>14.40.3</t>
  </si>
  <si>
    <t>14.40.4</t>
  </si>
  <si>
    <t>14.40.5</t>
  </si>
  <si>
    <t>14.41</t>
  </si>
  <si>
    <t>14.41.1</t>
  </si>
  <si>
    <t>14.41.2</t>
  </si>
  <si>
    <t>14.41.3</t>
  </si>
  <si>
    <t>14.42</t>
  </si>
  <si>
    <t>14.43</t>
  </si>
  <si>
    <t>14.43.1</t>
  </si>
  <si>
    <t>14.43.2</t>
  </si>
  <si>
    <t>14.44</t>
  </si>
  <si>
    <t>14.44.1</t>
  </si>
  <si>
    <t>14.44.2</t>
  </si>
  <si>
    <t>14.44.3</t>
  </si>
  <si>
    <t>14.45</t>
  </si>
  <si>
    <t>14.45.1</t>
  </si>
  <si>
    <t>14.45.2</t>
  </si>
  <si>
    <t>14.45.3</t>
  </si>
  <si>
    <t>14.45.4</t>
  </si>
  <si>
    <t>14.46</t>
  </si>
  <si>
    <t>14.46.1</t>
  </si>
  <si>
    <t>14.46.2</t>
  </si>
  <si>
    <t>14.46.3</t>
  </si>
  <si>
    <t>14.47</t>
  </si>
  <si>
    <t>14.47.1</t>
  </si>
  <si>
    <t>14.47.2</t>
  </si>
  <si>
    <t>14.47.3</t>
  </si>
  <si>
    <t>14.47.4</t>
  </si>
  <si>
    <t>14.47.5</t>
  </si>
  <si>
    <t>14.47.6</t>
  </si>
  <si>
    <t>14.47.7</t>
  </si>
  <si>
    <t>14.47.8</t>
  </si>
  <si>
    <t>14.48</t>
  </si>
  <si>
    <t>14.48.1</t>
  </si>
  <si>
    <t>14.48.2</t>
  </si>
  <si>
    <t>14.48.3</t>
  </si>
  <si>
    <t>14.48.4</t>
  </si>
  <si>
    <t>14.48.5</t>
  </si>
  <si>
    <t>14.49</t>
  </si>
  <si>
    <t>14.49.1</t>
  </si>
  <si>
    <t>14.49.2</t>
  </si>
  <si>
    <t>14.49.3</t>
  </si>
  <si>
    <t>14.49.4</t>
  </si>
  <si>
    <t>14.49.5</t>
  </si>
  <si>
    <t>14.49.6</t>
  </si>
  <si>
    <t>14.49.7</t>
  </si>
  <si>
    <t>14.49.8</t>
  </si>
  <si>
    <t>14.49.9</t>
  </si>
  <si>
    <t>14.49.10</t>
  </si>
  <si>
    <t>14.49.11</t>
  </si>
  <si>
    <t>14.49.12</t>
  </si>
  <si>
    <t>14.49.13</t>
  </si>
  <si>
    <t>14.49.14</t>
  </si>
  <si>
    <t>14.49.15</t>
  </si>
  <si>
    <t>14.49.16</t>
  </si>
  <si>
    <t>14.49.17</t>
  </si>
  <si>
    <t>14.49.18</t>
  </si>
  <si>
    <t>14.49.19</t>
  </si>
  <si>
    <t>14.49.20</t>
  </si>
  <si>
    <t>14.49.21</t>
  </si>
  <si>
    <t>14.49.22</t>
  </si>
  <si>
    <t>14.49.23</t>
  </si>
  <si>
    <t>14.49.24</t>
  </si>
  <si>
    <t>14.49.25</t>
  </si>
  <si>
    <t>14.49.26</t>
  </si>
  <si>
    <t>14.49.27</t>
  </si>
  <si>
    <t>14.49.28</t>
  </si>
  <si>
    <t>14.49.29</t>
  </si>
  <si>
    <t>14.49.30</t>
  </si>
  <si>
    <t>14.49.31</t>
  </si>
  <si>
    <t>14.49.32</t>
  </si>
  <si>
    <t>14.49.33</t>
  </si>
  <si>
    <t>14.49.34</t>
  </si>
  <si>
    <t>14.49.35</t>
  </si>
  <si>
    <t>14.49.36</t>
  </si>
  <si>
    <t>14.49.37</t>
  </si>
  <si>
    <t>14.49.38</t>
  </si>
  <si>
    <t>14.49.39</t>
  </si>
  <si>
    <t>14.49.40</t>
  </si>
  <si>
    <t>14.49.41</t>
  </si>
  <si>
    <t>14.49.42</t>
  </si>
  <si>
    <t>14.49.43</t>
  </si>
  <si>
    <t>14.49.44</t>
  </si>
  <si>
    <t>14.49.45</t>
  </si>
  <si>
    <t>14.49.46</t>
  </si>
  <si>
    <t>14.49.47</t>
  </si>
  <si>
    <t>14.49.48</t>
  </si>
  <si>
    <t>14.49.49</t>
  </si>
  <si>
    <t>14.49.50</t>
  </si>
  <si>
    <t>14.49.51</t>
  </si>
  <si>
    <t>14.49.52</t>
  </si>
  <si>
    <t>14.49.53</t>
  </si>
  <si>
    <t>14.49.54</t>
  </si>
  <si>
    <t>14.49.55</t>
  </si>
  <si>
    <t>14.49.56</t>
  </si>
  <si>
    <t>14.50</t>
  </si>
  <si>
    <t>14.50.1</t>
  </si>
  <si>
    <t>14.50.2</t>
  </si>
  <si>
    <t>14.50.3</t>
  </si>
  <si>
    <t>14.50.4</t>
  </si>
  <si>
    <t>14.50.5</t>
  </si>
  <si>
    <t>14.50.6</t>
  </si>
  <si>
    <t>14.50.7</t>
  </si>
  <si>
    <t>14.50.8</t>
  </si>
  <si>
    <t>14.50.9</t>
  </si>
  <si>
    <t>14.50.10</t>
  </si>
  <si>
    <t>14.50.11</t>
  </si>
  <si>
    <t>14.50.12</t>
  </si>
  <si>
    <t>14.50.13</t>
  </si>
  <si>
    <t>14.50.14</t>
  </si>
  <si>
    <t>14.51</t>
  </si>
  <si>
    <t>14.51.1</t>
  </si>
  <si>
    <t>14.51.2</t>
  </si>
  <si>
    <t>14.52</t>
  </si>
  <si>
    <t>14.52.1</t>
  </si>
  <si>
    <t>14.52.2</t>
  </si>
  <si>
    <t>14.52.3</t>
  </si>
  <si>
    <t>14.52.4</t>
  </si>
  <si>
    <t>14.52.5</t>
  </si>
  <si>
    <t>14.52.6</t>
  </si>
  <si>
    <t>14.52.7</t>
  </si>
  <si>
    <t>14.52.8</t>
  </si>
  <si>
    <t>14.52.9</t>
  </si>
  <si>
    <t>14.52.10</t>
  </si>
  <si>
    <t>14.52.11</t>
  </si>
  <si>
    <t>14.52.12</t>
  </si>
  <si>
    <t>14.52.13</t>
  </si>
  <si>
    <t>14.52.14</t>
  </si>
  <si>
    <t>14.52.15</t>
  </si>
  <si>
    <t>14.52.16</t>
  </si>
  <si>
    <t>14.52.17</t>
  </si>
  <si>
    <t>14.52.18</t>
  </si>
  <si>
    <t>14.52.19</t>
  </si>
  <si>
    <t>14.52.20</t>
  </si>
  <si>
    <t>14.53</t>
  </si>
  <si>
    <t>14.53.1</t>
  </si>
  <si>
    <t>14.53.2</t>
  </si>
  <si>
    <t>14.53.3</t>
  </si>
  <si>
    <t>14.53.4</t>
  </si>
  <si>
    <t>14.54</t>
  </si>
  <si>
    <t>14.54.1</t>
  </si>
  <si>
    <t>14.54.2</t>
  </si>
  <si>
    <t>14.54.3</t>
  </si>
  <si>
    <t>14.55</t>
  </si>
  <si>
    <t>14.55.1</t>
  </si>
  <si>
    <t>14.55.2</t>
  </si>
  <si>
    <t>14.56</t>
  </si>
  <si>
    <t>14.56.1</t>
  </si>
  <si>
    <t>14.56.2</t>
  </si>
  <si>
    <t>14.56.3</t>
  </si>
  <si>
    <t>14.56.4</t>
  </si>
  <si>
    <t>14.56.5</t>
  </si>
  <si>
    <t>14.57</t>
  </si>
  <si>
    <t>14.57.1</t>
  </si>
  <si>
    <t>14.57.2</t>
  </si>
  <si>
    <t>14.57.3</t>
  </si>
  <si>
    <t>14.57.4</t>
  </si>
  <si>
    <t>14.57.5</t>
  </si>
  <si>
    <t>14.57.6</t>
  </si>
  <si>
    <t>14.57.7</t>
  </si>
  <si>
    <t>14.57.8</t>
  </si>
  <si>
    <t>14.57.9</t>
  </si>
  <si>
    <t>14.57.10</t>
  </si>
  <si>
    <t>14.57.11</t>
  </si>
  <si>
    <t>14.57.12</t>
  </si>
  <si>
    <t>14.58</t>
  </si>
  <si>
    <t>14.58.1</t>
  </si>
  <si>
    <t>14.58.2</t>
  </si>
  <si>
    <t>14.58.3</t>
  </si>
  <si>
    <t>14.58.4</t>
  </si>
  <si>
    <t>14.58.5</t>
  </si>
  <si>
    <t>14.58.6</t>
  </si>
  <si>
    <t>14.58.7</t>
  </si>
  <si>
    <t>14.58.8</t>
  </si>
  <si>
    <t>14.58.9</t>
  </si>
  <si>
    <t>14.58.10</t>
  </si>
  <si>
    <t>14.58.11</t>
  </si>
  <si>
    <t>14.58.12</t>
  </si>
  <si>
    <t>14.59</t>
  </si>
  <si>
    <t>14.59.1</t>
  </si>
  <si>
    <t>14.59.2</t>
  </si>
  <si>
    <t>14.59.3</t>
  </si>
  <si>
    <t>14.59.4</t>
  </si>
  <si>
    <t>14.59.5</t>
  </si>
  <si>
    <t>14.59.6</t>
  </si>
  <si>
    <t>14.59.7</t>
  </si>
  <si>
    <t>14.59.8</t>
  </si>
  <si>
    <t>14.59.9</t>
  </si>
  <si>
    <t>14.59.10</t>
  </si>
  <si>
    <t>14.59.11</t>
  </si>
  <si>
    <t>14.60</t>
  </si>
  <si>
    <t>14.60.1</t>
  </si>
  <si>
    <t>14.60.2</t>
  </si>
  <si>
    <t>14.60.3</t>
  </si>
  <si>
    <t>14.60.4</t>
  </si>
  <si>
    <t>14.60.5</t>
  </si>
  <si>
    <t>14.60.6</t>
  </si>
  <si>
    <t>14.61</t>
  </si>
  <si>
    <t>14.61.1</t>
  </si>
  <si>
    <t>14.61.2</t>
  </si>
  <si>
    <t>14.61.3</t>
  </si>
  <si>
    <t>14.61.4</t>
  </si>
  <si>
    <t>14.61.5</t>
  </si>
  <si>
    <t>14.61.6</t>
  </si>
  <si>
    <t>14.61.7</t>
  </si>
  <si>
    <t>14.61.8</t>
  </si>
  <si>
    <t>14.61.9</t>
  </si>
  <si>
    <t>14.61.10</t>
  </si>
  <si>
    <t>14.61.11</t>
  </si>
  <si>
    <t>14.61.12</t>
  </si>
  <si>
    <t>14.62</t>
  </si>
  <si>
    <t>14.62.1</t>
  </si>
  <si>
    <t>14.62.2</t>
  </si>
  <si>
    <t>14.62.3</t>
  </si>
  <si>
    <t>14.62.4</t>
  </si>
  <si>
    <t>14.62.5</t>
  </si>
  <si>
    <t>14.62.6</t>
  </si>
  <si>
    <t>14.62.7</t>
  </si>
  <si>
    <t>14.62.8</t>
  </si>
  <si>
    <t>14.62.9</t>
  </si>
  <si>
    <t>14.62.10</t>
  </si>
  <si>
    <t>14.62.11</t>
  </si>
  <si>
    <t>14.62.12</t>
  </si>
  <si>
    <t>14.62.13</t>
  </si>
  <si>
    <t>14.62.14</t>
  </si>
  <si>
    <t>14.62.15</t>
  </si>
  <si>
    <t>14.62.16</t>
  </si>
  <si>
    <t>14.62.17</t>
  </si>
  <si>
    <t>14.62.18</t>
  </si>
  <si>
    <t>14.62.19</t>
  </si>
  <si>
    <t>14.62.20</t>
  </si>
  <si>
    <t>14.62.21</t>
  </si>
  <si>
    <t>14.62.22</t>
  </si>
  <si>
    <t>14.62.23</t>
  </si>
  <si>
    <t>14.62.24</t>
  </si>
  <si>
    <t>14.62.25</t>
  </si>
  <si>
    <t>14.62.26</t>
  </si>
  <si>
    <t>14.62.27</t>
  </si>
  <si>
    <t>14.62.28</t>
  </si>
  <si>
    <t>14.62.29</t>
  </si>
  <si>
    <t>14.62.30</t>
  </si>
  <si>
    <t>14.62.31</t>
  </si>
  <si>
    <t>14.62.32</t>
  </si>
  <si>
    <t>14.62.33</t>
  </si>
  <si>
    <t>14.62.34</t>
  </si>
  <si>
    <t>14.62.35</t>
  </si>
  <si>
    <t>14.62.36</t>
  </si>
  <si>
    <t>14.62.37</t>
  </si>
  <si>
    <t>14.62.38</t>
  </si>
  <si>
    <t>14.62.39</t>
  </si>
  <si>
    <t>14.62.40</t>
  </si>
  <si>
    <t>14.62.41</t>
  </si>
  <si>
    <t>14.62.42</t>
  </si>
  <si>
    <t>14.62.43</t>
  </si>
  <si>
    <t>14.62.44</t>
  </si>
  <si>
    <t>14.62.45</t>
  </si>
  <si>
    <t>14.62.46</t>
  </si>
  <si>
    <t>14.62.47</t>
  </si>
  <si>
    <t>14.62.48</t>
  </si>
  <si>
    <t>14.62.49</t>
  </si>
  <si>
    <t>14.62.50</t>
  </si>
  <si>
    <t>14.62.51</t>
  </si>
  <si>
    <t>14.62.52</t>
  </si>
  <si>
    <t>14.62.53</t>
  </si>
  <si>
    <t>14.62.54</t>
  </si>
  <si>
    <t>14.62.55</t>
  </si>
  <si>
    <t>14.62.56</t>
  </si>
  <si>
    <t>14.62.57</t>
  </si>
  <si>
    <t>14.62.58</t>
  </si>
  <si>
    <t>14.62.59</t>
  </si>
  <si>
    <t>14.62.60</t>
  </si>
  <si>
    <t>14.62.61</t>
  </si>
  <si>
    <t>14.63</t>
  </si>
  <si>
    <t>14.63.1</t>
  </si>
  <si>
    <t>14.63.2</t>
  </si>
  <si>
    <t>14.63.3</t>
  </si>
  <si>
    <t>14.63.4</t>
  </si>
  <si>
    <t>14.63.5</t>
  </si>
  <si>
    <t>14.63.6</t>
  </si>
  <si>
    <t>14.63.7</t>
  </si>
  <si>
    <t>14.63.8</t>
  </si>
  <si>
    <t>14.63.9</t>
  </si>
  <si>
    <t>14.64</t>
  </si>
  <si>
    <t>14.64.1</t>
  </si>
  <si>
    <t>14.64.2</t>
  </si>
  <si>
    <t>14.64.3</t>
  </si>
  <si>
    <t>14.64.4</t>
  </si>
  <si>
    <t>14.64.5</t>
  </si>
  <si>
    <t>14.64.6</t>
  </si>
  <si>
    <t>14.64.7</t>
  </si>
  <si>
    <t>14.64.8</t>
  </si>
  <si>
    <t>14.64.9</t>
  </si>
  <si>
    <t>14.64.10</t>
  </si>
  <si>
    <t>14.64.11</t>
  </si>
  <si>
    <t>14.64.12</t>
  </si>
  <si>
    <t>14.64.13</t>
  </si>
  <si>
    <t>14.64.14</t>
  </si>
  <si>
    <t>14.64.15</t>
  </si>
  <si>
    <t>14.64.16</t>
  </si>
  <si>
    <t>14.64.17</t>
  </si>
  <si>
    <t>14.64.18</t>
  </si>
  <si>
    <t>14.64.19</t>
  </si>
  <si>
    <t>14.64.20</t>
  </si>
  <si>
    <t>14.64.21</t>
  </si>
  <si>
    <t>14.65</t>
  </si>
  <si>
    <t>14.65.1</t>
  </si>
  <si>
    <t>14.65.2</t>
  </si>
  <si>
    <t>14.65.3</t>
  </si>
  <si>
    <t>14.65.4</t>
  </si>
  <si>
    <t>14.65.5</t>
  </si>
  <si>
    <t>14.65.6</t>
  </si>
  <si>
    <t>14.65.7</t>
  </si>
  <si>
    <t>14.65.8</t>
  </si>
  <si>
    <t>14.65.9</t>
  </si>
  <si>
    <t>14.65.10</t>
  </si>
  <si>
    <t>14.65.11</t>
  </si>
  <si>
    <t>14.65.12</t>
  </si>
  <si>
    <t>14.65.13</t>
  </si>
  <si>
    <t>14.65.14</t>
  </si>
  <si>
    <t>14.65.15</t>
  </si>
  <si>
    <t>14.65.16</t>
  </si>
  <si>
    <t>14.65.17</t>
  </si>
  <si>
    <t>14.65.18</t>
  </si>
  <si>
    <t>14.65.19</t>
  </si>
  <si>
    <t>14.65.20</t>
  </si>
  <si>
    <t>14.65.21</t>
  </si>
  <si>
    <t>14.65.22</t>
  </si>
  <si>
    <t>14.65.23</t>
  </si>
  <si>
    <t>14.65.24</t>
  </si>
  <si>
    <t>14.65.25</t>
  </si>
  <si>
    <t>14.66</t>
  </si>
  <si>
    <t>14.66.1</t>
  </si>
  <si>
    <t>14.66.2</t>
  </si>
  <si>
    <t>14.67</t>
  </si>
  <si>
    <t>14.67.1</t>
  </si>
  <si>
    <t>14.67.2</t>
  </si>
  <si>
    <t>14.67.3</t>
  </si>
  <si>
    <t>14.67.4</t>
  </si>
  <si>
    <t>14.67.5</t>
  </si>
  <si>
    <t>14.67.6</t>
  </si>
  <si>
    <t>14.67.7</t>
  </si>
  <si>
    <t>14.67.8</t>
  </si>
  <si>
    <t>14.67.9</t>
  </si>
  <si>
    <t>14.67.10</t>
  </si>
  <si>
    <t>14.67.11</t>
  </si>
  <si>
    <t>14.67.12</t>
  </si>
  <si>
    <t>14.67.13</t>
  </si>
  <si>
    <t>14.67.14</t>
  </si>
  <si>
    <t>14.67.15</t>
  </si>
  <si>
    <t>14.67.16</t>
  </si>
  <si>
    <t>14.67.17</t>
  </si>
  <si>
    <t>14.67.18</t>
  </si>
  <si>
    <t>14.67.19</t>
  </si>
  <si>
    <t>14.67.20</t>
  </si>
  <si>
    <t>14.67.21</t>
  </si>
  <si>
    <t>14.67.22</t>
  </si>
  <si>
    <t>14.68</t>
  </si>
  <si>
    <t>14.68.1</t>
  </si>
  <si>
    <t>14.69</t>
  </si>
  <si>
    <t>14.69.1</t>
  </si>
  <si>
    <t>15.1</t>
  </si>
  <si>
    <t>15.1.1</t>
  </si>
  <si>
    <t>15.1.2</t>
  </si>
  <si>
    <t>15.2</t>
  </si>
  <si>
    <t>15.2.1</t>
  </si>
  <si>
    <t>15.2.2</t>
  </si>
  <si>
    <t>15.2.3</t>
  </si>
  <si>
    <t>15.2.4</t>
  </si>
  <si>
    <t>15.2.5</t>
  </si>
  <si>
    <t>15.2.6</t>
  </si>
  <si>
    <t>15.3</t>
  </si>
  <si>
    <t>15.3.1</t>
  </si>
  <si>
    <t>15.3.2</t>
  </si>
  <si>
    <t>15.3.3</t>
  </si>
  <si>
    <t>15.3.4</t>
  </si>
  <si>
    <t>15.3.5</t>
  </si>
  <si>
    <t>15.3.6</t>
  </si>
  <si>
    <t>15.4</t>
  </si>
  <si>
    <t>15.4.1</t>
  </si>
  <si>
    <t>15.4.2</t>
  </si>
  <si>
    <t>15.4.3</t>
  </si>
  <si>
    <t>15.4.4</t>
  </si>
  <si>
    <t>15.4.5</t>
  </si>
  <si>
    <t>15.4.6</t>
  </si>
  <si>
    <t>15.4.7</t>
  </si>
  <si>
    <t>15.4.8</t>
  </si>
  <si>
    <t>15.4.9</t>
  </si>
  <si>
    <t>15.4.10</t>
  </si>
  <si>
    <t>15.4.11</t>
  </si>
  <si>
    <t>15.5</t>
  </si>
  <si>
    <t>15.5.1</t>
  </si>
  <si>
    <t>15.5.2</t>
  </si>
  <si>
    <t>15.5.3</t>
  </si>
  <si>
    <t>15.6</t>
  </si>
  <si>
    <t>15.6.1</t>
  </si>
  <si>
    <t>15.7.1</t>
  </si>
  <si>
    <t>15.7</t>
  </si>
  <si>
    <t>15.7.2</t>
  </si>
  <si>
    <t>15.7.3</t>
  </si>
  <si>
    <t>15.7.4</t>
  </si>
  <si>
    <t>15.7.5</t>
  </si>
  <si>
    <t>15.7.6</t>
  </si>
  <si>
    <t>15.8</t>
  </si>
  <si>
    <t>15.8.1</t>
  </si>
  <si>
    <t>15.8.2</t>
  </si>
  <si>
    <t>15.8.3</t>
  </si>
  <si>
    <t>15.8.4</t>
  </si>
  <si>
    <t>15.8.5</t>
  </si>
  <si>
    <t>15.9</t>
  </si>
  <si>
    <t>15.9.1</t>
  </si>
  <si>
    <t>15.9.2</t>
  </si>
  <si>
    <t>15.9.3</t>
  </si>
  <si>
    <t>15.9.4</t>
  </si>
  <si>
    <t>15.9.5</t>
  </si>
  <si>
    <t>15.9.6</t>
  </si>
  <si>
    <t>15.9.7</t>
  </si>
  <si>
    <t>15.9.8</t>
  </si>
  <si>
    <t>15.9.9</t>
  </si>
  <si>
    <t>15.10</t>
  </si>
  <si>
    <t>15.10.1</t>
  </si>
  <si>
    <t>15.10.2</t>
  </si>
  <si>
    <t>15.10.3</t>
  </si>
  <si>
    <t>15.11</t>
  </si>
  <si>
    <t>15.11.1</t>
  </si>
  <si>
    <t>15.12</t>
  </si>
  <si>
    <t>15.12.1</t>
  </si>
  <si>
    <t>15.12.2</t>
  </si>
  <si>
    <t>15.13</t>
  </si>
  <si>
    <t>15.13.1</t>
  </si>
  <si>
    <t>15.14</t>
  </si>
  <si>
    <t>15.14.1</t>
  </si>
  <si>
    <t>15.14.2</t>
  </si>
  <si>
    <t>15.14.3</t>
  </si>
  <si>
    <t>15.14.4</t>
  </si>
  <si>
    <t>15.14.5</t>
  </si>
  <si>
    <t>15.14.6</t>
  </si>
  <si>
    <t>15.15</t>
  </si>
  <si>
    <t>15.15.1</t>
  </si>
  <si>
    <t>15.15.2</t>
  </si>
  <si>
    <t>15.16</t>
  </si>
  <si>
    <t>15.16.1</t>
  </si>
  <si>
    <t>15.16.2</t>
  </si>
  <si>
    <t>15.16.3</t>
  </si>
  <si>
    <t>15.16.4</t>
  </si>
  <si>
    <t>15.16.5</t>
  </si>
  <si>
    <t>15.16.6</t>
  </si>
  <si>
    <t>15.17</t>
  </si>
  <si>
    <t>15.17.1</t>
  </si>
  <si>
    <t>15.17.2</t>
  </si>
  <si>
    <t>15.17.3</t>
  </si>
  <si>
    <t>15.17.4</t>
  </si>
  <si>
    <t>15.18</t>
  </si>
  <si>
    <t>15.18.1</t>
  </si>
  <si>
    <t>15.18.2</t>
  </si>
  <si>
    <t>15.18.3</t>
  </si>
  <si>
    <t>15.18.4</t>
  </si>
  <si>
    <t>15.18.5</t>
  </si>
  <si>
    <t>15.18.6</t>
  </si>
  <si>
    <t>15.18.7</t>
  </si>
  <si>
    <t>15.18.8</t>
  </si>
  <si>
    <t>15.18.9</t>
  </si>
  <si>
    <t>15.18.10</t>
  </si>
  <si>
    <t>15.18.11</t>
  </si>
  <si>
    <t>15.19</t>
  </si>
  <si>
    <t>15.19.1</t>
  </si>
  <si>
    <t>15.19.2</t>
  </si>
  <si>
    <t>15.19.3</t>
  </si>
  <si>
    <t>15.20</t>
  </si>
  <si>
    <t>15.20.1</t>
  </si>
  <si>
    <t>15.21</t>
  </si>
  <si>
    <t>15.21.1</t>
  </si>
  <si>
    <t>15.21.2</t>
  </si>
  <si>
    <t>15.21.3</t>
  </si>
  <si>
    <t>15.21.4</t>
  </si>
  <si>
    <t>15.21.5</t>
  </si>
  <si>
    <t>15.21.6</t>
  </si>
  <si>
    <t>15.22</t>
  </si>
  <si>
    <t>15.22.1</t>
  </si>
  <si>
    <t>15.22.2</t>
  </si>
  <si>
    <t>15.22.3</t>
  </si>
  <si>
    <t>15.22.4</t>
  </si>
  <si>
    <t>15.22.5</t>
  </si>
  <si>
    <t>15.22.6</t>
  </si>
  <si>
    <t>15.23</t>
  </si>
  <si>
    <t>15.24</t>
  </si>
  <si>
    <t>15.24.1</t>
  </si>
  <si>
    <t>15.25</t>
  </si>
  <si>
    <t>15.25.1</t>
  </si>
  <si>
    <t>15.25.2</t>
  </si>
  <si>
    <t>15.26</t>
  </si>
  <si>
    <t>15.26.1</t>
  </si>
  <si>
    <t>15.27</t>
  </si>
  <si>
    <t>15.27.1</t>
  </si>
  <si>
    <t>15.27.2</t>
  </si>
  <si>
    <t>15.27.3</t>
  </si>
  <si>
    <t>15.27.4</t>
  </si>
  <si>
    <t>15.28</t>
  </si>
  <si>
    <t>15.28.1</t>
  </si>
  <si>
    <t>15.28.2</t>
  </si>
  <si>
    <t>15.28.3</t>
  </si>
  <si>
    <t>15.29</t>
  </si>
  <si>
    <t>15.29.1</t>
  </si>
  <si>
    <t>15.29.2</t>
  </si>
  <si>
    <t>15.30</t>
  </si>
  <si>
    <t>15.30.1</t>
  </si>
  <si>
    <t>15.30.2</t>
  </si>
  <si>
    <t>15.31</t>
  </si>
  <si>
    <t>15.31.1</t>
  </si>
  <si>
    <t>15.32.1</t>
  </si>
  <si>
    <t>15.32</t>
  </si>
  <si>
    <t>15.32.2</t>
  </si>
  <si>
    <t>15.32.3</t>
  </si>
  <si>
    <t>15.32.4</t>
  </si>
  <si>
    <t>15.32.5</t>
  </si>
  <si>
    <t>15.32.6</t>
  </si>
  <si>
    <t>15.32.7</t>
  </si>
  <si>
    <t>15.32.8</t>
  </si>
  <si>
    <t>15.33</t>
  </si>
  <si>
    <t>15.33.1</t>
  </si>
  <si>
    <t>15.33.2</t>
  </si>
  <si>
    <t>15.33.3</t>
  </si>
  <si>
    <t>15.33.4</t>
  </si>
  <si>
    <t>15.34</t>
  </si>
  <si>
    <t>15.34.1</t>
  </si>
  <si>
    <t>15.34.2</t>
  </si>
  <si>
    <t>15.34.3</t>
  </si>
  <si>
    <t>15.34.4</t>
  </si>
  <si>
    <t>15.34.5</t>
  </si>
  <si>
    <t>15.35</t>
  </si>
  <si>
    <t>15.35.1</t>
  </si>
  <si>
    <t>15.35.2</t>
  </si>
  <si>
    <t>15.35.3</t>
  </si>
  <si>
    <t>15.35.4</t>
  </si>
  <si>
    <t>15.36</t>
  </si>
  <si>
    <t>15.36.1</t>
  </si>
  <si>
    <t>15.37.1</t>
  </si>
  <si>
    <t>15.37</t>
  </si>
  <si>
    <t>15.37.2</t>
  </si>
  <si>
    <t>15.37.3</t>
  </si>
  <si>
    <t>15.37.4</t>
  </si>
  <si>
    <t>15.37.5</t>
  </si>
  <si>
    <t>15.37.6</t>
  </si>
  <si>
    <t>16.1</t>
  </si>
  <si>
    <t>16.1.1</t>
  </si>
  <si>
    <t>16.1.2</t>
  </si>
  <si>
    <t>16.2</t>
  </si>
  <si>
    <t>16.2.1</t>
  </si>
  <si>
    <t>16.2.2</t>
  </si>
  <si>
    <t>16.2.3</t>
  </si>
  <si>
    <t>16.2.4</t>
  </si>
  <si>
    <t>16.2.5</t>
  </si>
  <si>
    <t>16.2.6</t>
  </si>
  <si>
    <t>16.3</t>
  </si>
  <si>
    <t>16.3.1</t>
  </si>
  <si>
    <t>16.3.2</t>
  </si>
  <si>
    <t>16.3.3</t>
  </si>
  <si>
    <t>16.3.4</t>
  </si>
  <si>
    <t>16.3.5</t>
  </si>
  <si>
    <t>16.3.6</t>
  </si>
  <si>
    <t>16.4</t>
  </si>
  <si>
    <t>16.4.1</t>
  </si>
  <si>
    <t>16.4.2</t>
  </si>
  <si>
    <t>16.4.3</t>
  </si>
  <si>
    <t>16.4.4</t>
  </si>
  <si>
    <t>16.4.5</t>
  </si>
  <si>
    <t>16.4.6</t>
  </si>
  <si>
    <t>16.4.7</t>
  </si>
  <si>
    <t>16.4.8</t>
  </si>
  <si>
    <t>16.4.9</t>
  </si>
  <si>
    <t>16.4.10</t>
  </si>
  <si>
    <t>16.4.11</t>
  </si>
  <si>
    <t>16.5</t>
  </si>
  <si>
    <t>16.5.1</t>
  </si>
  <si>
    <t>16.5.2</t>
  </si>
  <si>
    <t>16.5.3</t>
  </si>
  <si>
    <t>16.6</t>
  </si>
  <si>
    <t>16.6.1</t>
  </si>
  <si>
    <t>16.6.2</t>
  </si>
  <si>
    <t>16.6.3</t>
  </si>
  <si>
    <t>16.7</t>
  </si>
  <si>
    <t>16.7.1</t>
  </si>
  <si>
    <t>16.7.2</t>
  </si>
  <si>
    <t>16.7.3</t>
  </si>
  <si>
    <t>16.7.4</t>
  </si>
  <si>
    <t>16.7.5</t>
  </si>
  <si>
    <t>16.7.6</t>
  </si>
  <si>
    <t>16.8</t>
  </si>
  <si>
    <t>16.8.1</t>
  </si>
  <si>
    <t>16.8.2</t>
  </si>
  <si>
    <t>16.8.3</t>
  </si>
  <si>
    <t>16.8.4</t>
  </si>
  <si>
    <t>16.8.5</t>
  </si>
  <si>
    <t>16.8.6</t>
  </si>
  <si>
    <t>16.9</t>
  </si>
  <si>
    <t>16.9.1</t>
  </si>
  <si>
    <t>16.9.2</t>
  </si>
  <si>
    <t>16.9.3</t>
  </si>
  <si>
    <t>16.9.4</t>
  </si>
  <si>
    <t>16.9.5</t>
  </si>
  <si>
    <t>16.9.6</t>
  </si>
  <si>
    <t>16.9.7</t>
  </si>
  <si>
    <t>16.9.8</t>
  </si>
  <si>
    <t>16.9.9</t>
  </si>
  <si>
    <t>16.10</t>
  </si>
  <si>
    <t>16.10.1</t>
  </si>
  <si>
    <t>16.10.2</t>
  </si>
  <si>
    <t>16.10.3</t>
  </si>
  <si>
    <t>16.10.4</t>
  </si>
  <si>
    <t>16.11</t>
  </si>
  <si>
    <t>16.11.1</t>
  </si>
  <si>
    <t>16.11.2</t>
  </si>
  <si>
    <t>16.11.3</t>
  </si>
  <si>
    <t>16.12</t>
  </si>
  <si>
    <t>16.12.1</t>
  </si>
  <si>
    <t>16.12.2</t>
  </si>
  <si>
    <t>16.13</t>
  </si>
  <si>
    <t>16.13.1</t>
  </si>
  <si>
    <t>16.14</t>
  </si>
  <si>
    <t>16.14.1</t>
  </si>
  <si>
    <t>16.14.2</t>
  </si>
  <si>
    <t>16.14.3</t>
  </si>
  <si>
    <t>16.14.4</t>
  </si>
  <si>
    <t>16.14.5</t>
  </si>
  <si>
    <t>16.14.6</t>
  </si>
  <si>
    <t>16.14.7</t>
  </si>
  <si>
    <t>16.15</t>
  </si>
  <si>
    <t>16.15.1</t>
  </si>
  <si>
    <t>16.15.2</t>
  </si>
  <si>
    <t>16.16</t>
  </si>
  <si>
    <t>16.16.1</t>
  </si>
  <si>
    <t>16.17.1</t>
  </si>
  <si>
    <t>16.17</t>
  </si>
  <si>
    <t>16.17.2</t>
  </si>
  <si>
    <t>16.17.3</t>
  </si>
  <si>
    <t>16.17.4</t>
  </si>
  <si>
    <t>16.18</t>
  </si>
  <si>
    <t>16.18.1</t>
  </si>
  <si>
    <t>16.18.2</t>
  </si>
  <si>
    <t>16.18.3</t>
  </si>
  <si>
    <t>16.18.4</t>
  </si>
  <si>
    <t>16.19</t>
  </si>
  <si>
    <t>16.19.1</t>
  </si>
  <si>
    <t>16.19.2</t>
  </si>
  <si>
    <t>16.19.3</t>
  </si>
  <si>
    <t>16.20</t>
  </si>
  <si>
    <t>16.20.1</t>
  </si>
  <si>
    <t>16.20.2</t>
  </si>
  <si>
    <t>16.20.3</t>
  </si>
  <si>
    <t>16.20.4</t>
  </si>
  <si>
    <t>16.20.5</t>
  </si>
  <si>
    <t>16.20.6</t>
  </si>
  <si>
    <t>16.20.7</t>
  </si>
  <si>
    <t>16.20.8</t>
  </si>
  <si>
    <t>16.20.9</t>
  </si>
  <si>
    <t>16.20.10</t>
  </si>
  <si>
    <t>16.21</t>
  </si>
  <si>
    <t>16.21.1</t>
  </si>
  <si>
    <t>16.21.2</t>
  </si>
  <si>
    <t>16.22</t>
  </si>
  <si>
    <t>16.22.1</t>
  </si>
  <si>
    <t>16.23</t>
  </si>
  <si>
    <t>16.23.1</t>
  </si>
  <si>
    <t>16.23.2</t>
  </si>
  <si>
    <t>16.23.3</t>
  </si>
  <si>
    <t>16.23.4</t>
  </si>
  <si>
    <t>16.24</t>
  </si>
  <si>
    <t>16.24.1</t>
  </si>
  <si>
    <t>16.25</t>
  </si>
  <si>
    <t>16.25.1</t>
  </si>
  <si>
    <t>16.25.2</t>
  </si>
  <si>
    <t>16.25.3</t>
  </si>
  <si>
    <t>16.25.4</t>
  </si>
  <si>
    <t>16.25.5</t>
  </si>
  <si>
    <t>16.25.6</t>
  </si>
  <si>
    <t>ITEM</t>
  </si>
  <si>
    <t>CRONOGRAMA FISICO-FINANCEIRO</t>
  </si>
  <si>
    <t>OBJETO</t>
  </si>
  <si>
    <t>DESCRIÇÃO DOS SERVIÇOS</t>
  </si>
  <si>
    <t>VALOR TOTAL  DO ITEM (R$)</t>
  </si>
  <si>
    <t>MESES</t>
  </si>
  <si>
    <t>TOTAL MENSAL</t>
  </si>
  <si>
    <t>Porcentagem</t>
  </si>
  <si>
    <t>TOTAL ACUMULADO</t>
  </si>
  <si>
    <t>Porcentagem acumulado</t>
  </si>
  <si>
    <t>-</t>
  </si>
  <si>
    <t>CONTRATAÇÃO DE EMPRESA DE ENGENHARIA PARA A EXECUÇÃO DAS OBRAS DE MACRO E MICRODRENAGEM, DO SISTEMA VIÁRIO, DE ESGOTAMENTO SANITÁRIO, DE URBANIZAÇÃO E DE ILUMINAÇÃO PÚBLICA DA SEGUNDA ETAPA DO PROJETO DO IGARAPÉ ILHA DO COCO, QUE É PARTE DO PROGRAMA DE SANEAMENTO AMBIENTAL, MACRODRENAGEM E RECUPERAÇÃO DE IGARAPÉS E MARGENS DO RIO PARAUAPEBAS (PROSAP), EM DESENVOLVIMENTO NO MUNICÍPIO DE PARAUAPEBAS, ESTADO DO PARÁ.</t>
  </si>
  <si>
    <t xml:space="preserve"> 3.2</t>
  </si>
  <si>
    <t>CANAL ILHA DO COCO 1</t>
  </si>
  <si>
    <t xml:space="preserve"> 3.2.1</t>
  </si>
  <si>
    <t xml:space="preserve"> 3.2.2</t>
  </si>
  <si>
    <t xml:space="preserve"> 3.2.3</t>
  </si>
  <si>
    <t xml:space="preserve"> 3.2.4</t>
  </si>
  <si>
    <t>PISO INTERTRAVADO, COM BLOCO RETANGULAR COLORIDO DE 20 x10 cm, ESPESSURA 6 CM. AF_12/2015 - NA COR OCRE</t>
  </si>
  <si>
    <t>PISO INTERTRAVADO, COM BLOCO RETANGULAR COLORIDO DE 20 x 10 CM, ESPESSURA 6 CM. AF_12/2015 - NA COR VERMELHA</t>
  </si>
  <si>
    <t>TRANSPORTE COM CAMINHÃO BASCULANTE DE 6 M³, EM VIA URBANA PAVIMENTADA, DMT ATÉ 30 KM (UNIDADE: M3XKM). AF_07/2020 - MATERIAL DE JAZIDA.</t>
  </si>
  <si>
    <t>TRANSPORTE COM CAMINHÃO BASCULANTE DE 6 M³, EM VIA URBANA PAVIMENTADA, DMT ATÉ 30 KM (UNIDADE: M3XKM). AF_07/2020 - SOLOS MOLE.</t>
  </si>
  <si>
    <t>COMPACTAÇÃO MECÂNICA DE SOLO PARA EXECUÇÃO DE RADIER, PISO DE CONCRETO OU LAJE SOBRE SOLO, COM COMPACTADOR DE SOLOS TIPO PLACA VIBRATÓRIA. AF_09/2021 CALÇADAS</t>
  </si>
  <si>
    <t>COMPACTAÇÃO MECÂNICA DE SOLO PARA EXECUÇÃO DE RADIER, PISO DE CONCRETO OU LAJE SOBRE SOLO, COM COMPACTADOR DE SOLOS TIPO PLACA VIBRATÓRIA. AF_09/2021 PASSEIO</t>
  </si>
  <si>
    <t>ESCAVAÇÃO MECÂNICA DE VALA EM MATERIAL DE 1ª CATEGORIA - TIPO 1</t>
  </si>
  <si>
    <t>Escavação mecânica de vala em material de 1ª categoria - TIPO 2</t>
  </si>
  <si>
    <t>Escavação mecânica de vala em material de 1ª categoria - tipo 1</t>
  </si>
  <si>
    <t>ESCAVAÇÃO MECÂNICA DE VALA EM MATERIAL DE 1ª CATEGORIA - tipo 2</t>
  </si>
  <si>
    <t>Disjuntor Termomagnético, Curva B, Tripolar, 25A, 5kA, 220V B - Ref.: WEG Mdw ou similar - tipo b</t>
  </si>
  <si>
    <t>Disjuntor Termomagnético, Curva B, Tripolar, 32A, 5kA, 220V A - Ref.: WEG Mdw ou similar - tipo a</t>
  </si>
  <si>
    <t>TOCO COM FLANGES, PN-10, DN300, L = 0,25 M - tipo1</t>
  </si>
  <si>
    <t>TOCO COM FLANGES, PN-10, DN300, L = 0,25 M - tipo2</t>
  </si>
  <si>
    <t>Condulete de aluminio tipo LR 1"</t>
  </si>
  <si>
    <t>CABO DE COBRE, FLEXIVEL, CLASSE 4 OU 5, ISOLACAO EM PVC/A, ANTICHAMA BWF-B, COBERTURA PVC-ST1, ANTICHAMA BWF-B, 1 CONDUTOR, 0,6/1 KV, SECAO NOMINAL 2,5 MM2 cor 2</t>
  </si>
  <si>
    <t>CABO DE COBRE, FLEXIVEL, CLASSE 4 OU 5, ISOLACAO EM PVC/A, ANTICHAMA BWF-B, COBERTURA PVC-ST1, ANTICHAMA BWF-B, 1 CONDUTOR, 0,6/1 KV, SECAO NOMINAL 2,5 MM2 cor 1</t>
  </si>
  <si>
    <t>CABO DE COBRE, FLEXIVEL, CLASSE 4 OU 5, ISOLACAO EM PVC/A, ANTICHAMA BWF-B, COBERTURA PVC-ST1, ANTICHAMA BWF-B, 1 CONDUTOR, 0,6/1 KV, SECAO NOMINAL 2,5 MM2 cor 3</t>
  </si>
  <si>
    <t>CABO DE COBRE, FLEXIVEL, CLASSE 4 OU 5, ISOLACAO EM PVC/A, ANTICHAMA BWF-B, COBERTURA PVC-ST1, ANTICHAMA BWF-B, 1 CONDUTOR, 0,6/1 KV, SECAO NOMINAL 2,5 MM2 cor 4</t>
  </si>
  <si>
    <t>CABO DE COBRE, FLEXIVEL, CLASSE 4 OU 5, ISOLACAO EM PVC/A, ANTICHAMA BWF-B, COBERTURA PVC-ST1, ANTICHAMA BWF-B, 1 CONDUTOR, 0,6/1 KV, SECAO NOMINAL 10 MM2 cor 1</t>
  </si>
  <si>
    <t>CABO DE COBRE, FLEXIVEL, CLASSE 4 OU 5, ISOLACAO EM PVC/A, ANTICHAMA BWF-B, COBERTURA PVC-ST1, ANTICHAMA BWF-B, 1 CONDUTOR, 0,6/1 KV, SECAO NOMINAL 10 MM2 cor 2</t>
  </si>
  <si>
    <t>CABO DE COBRE, FLEXIVEL, CLASSE 4 OU 5, ISOLACAO EM PVC/A, ANTICHAMA BWF-B, COBERTURA PVC-ST1, ANTICHAMA BWF-B, 1 CONDUTOR, 0,6/1 KV, SECAO NOMINAL 35 MM2 cor 1</t>
  </si>
  <si>
    <t>CABO DE COBRE, FLEXIVEL, CLASSE 4 OU 5, ISOLACAO EM PVC/A, ANTICHAMA BWF-B, COBERTURA PVC-ST1, ANTICHAMA BWF-B, 1 CONDUTOR, 0,6/1 KV, SECAO NOMINAL 35 MM2 cor 2</t>
  </si>
  <si>
    <t>CABO DE COBRE, FLEXIVEL, CLASSE 4 OU 5, ISOLACAO EM PVC/A, ANTICHAMA BWF-B, COBERTURA PVC-ST1, ANTICHAMA BWF-B, 1 CONDUTOR, 0,6/1 KV, SECAO NOMINAL 95 MM2 cor 1</t>
  </si>
  <si>
    <t>CABO DE COBRE, FLEXIVEL, CLASSE 4 OU 5, ISOLACAO EM PVC/A, ANTICHAMA BWF-B, COBERTURA PVC-ST1, ANTICHAMA BWF-B, 1 CONDUTOR, 0,6/1 KV, SECAO NOMINAL 95 MM2 cor 2</t>
  </si>
  <si>
    <t>CABO DE COBRE SINGELO, ISOLADO EM EPR/XLPE, 8,7/15kV, 35mm2 cor 1</t>
  </si>
  <si>
    <t>CABO DE COBRE SINGELO, ISOLADO EM EPR/XLPE, 8,7/15kV, 35mm2 cor 2</t>
  </si>
  <si>
    <t>CABO DE COBRE, FLEXIVEL, CLASSE 4 OU 5, ISOLACAO EM PVC/A, ANTICHAMA BWF-B, 1 CONDUTOR, 450/750 V, SECAO NOMINAL 2,5 MM2 cor 1</t>
  </si>
  <si>
    <t>CABO DE COBRE, FLEXIVEL, CLASSE 4 OU 5, ISOLACAO EM PVC/A, ANTICHAMA BWF-B, 1 CONDUTOR, 450/750 V, SECAO NOMINAL 2,5 MM2 cor 2</t>
  </si>
  <si>
    <t>CABO DE COBRE, FLEXIVEL, CLASSE 4 OU 5, ISOLACAO EM PVC/A, ANTICHAMA BWF-B, 1 CONDUTOR, 450/750 V, SECAO NOMINAL 2,5 MM2 cor 3</t>
  </si>
  <si>
    <t>CABO DE COBRE, FLEXIVEL, CLASSE 4 OU 5, ISOLACAO EM PVC/A, ANTICHAMA BWF-B, 1 CONDUTOR, 450/750 V, SECAO NOMINAL 2,5 MM2 cor 4</t>
  </si>
  <si>
    <t>CABO DE COBRE, FLEXIVEL, CLASSE 4 OU 5, ISOLACAO EM PVC/A, ANTICHAMA BWF-B, 1 CONDUTOR, 450/750 V, SECAO NOMINAL 4 MM2 cor 1</t>
  </si>
  <si>
    <t>CABO DE COBRE, FLEXIVEL, CLASSE 4 OU 5, ISOLACAO EM PVC/A, ANTICHAMA BWF-B, 1 CONDUTOR, 450/750 V, SECAO NOMINAL 4 MM2 cor 2</t>
  </si>
  <si>
    <t>CABO DE COBRE, FLEXIVEL, CLASSE 4 OU 5, ISOLACAO EM PVC/A, ANTICHAMA BWF-B, 1 CONDUTOR, 450/750 V, SECAO NOMINAL 4 MM2 cor 3</t>
  </si>
  <si>
    <t>APLICAÇÃO DE BRITA 1 INCLUSIVE COMPACTAÇÃO TIPO 1</t>
  </si>
  <si>
    <t>APLICAÇÃO DE BRITA 1 INCLUSIVE COMPACTAÇÃO TIPO 2</t>
  </si>
  <si>
    <t>REATERRO MANUAL DE VALAS COM COMPACTAÇÃO MECANIZADA. AF_04/2016 TIPO 1</t>
  </si>
  <si>
    <t>REATERRO MANUAL DE VALAS COM COMPACTAÇÃO MECANIZADA. AF_04/2016 TIPO 2</t>
  </si>
  <si>
    <t>ESCAVAÇÃO MECANIZADA DE VALA COM PROF. ATÉ 1,5 M (MÉDIA MONTANTE E JUSANTE/UMA COMPOSIÇÃO POR TRECHO), ESCAVADEIRA (0,8 M3), LARG. MENOR QUE 1,5 M, EM SOLO DE 1A CATEGORIA, EM LOCAIS COM ALTO NÍVEL DE INTERFERÊNCIA. AF_02/2021 TRAVESSIA 1</t>
  </si>
  <si>
    <t>ESCAVAÇÃO MECANIZADA DE VALA COM PROF. ATÉ 1,5 M (MÉDIA MONTANTE E JUSANTE/UMA COMPOSIÇÃO POR TRECHO), ESCAVADEIRA (0,8 M3), LARG. MENOR QUE 1,5 M, EM SOLO DE 1A CATEGORIA, EM LOCAIS COM ALTO NÍVEL DE INTERFERÊNCIA. AF_02/2021 TRAVESSIA 2</t>
  </si>
  <si>
    <t>ESCAVAÇÃO MECANIZADA DE VALA COM PROF. ATÉ 1,5 M (MÉDIA MONTANTE E JUSANTE/UMA COMPOSIÇÃO POR TRECHO), ESCAVADEIRA (0,8 M3), LARG. MENOR QUE 1,5 M, EM SOLO DE 1A CATEGORIA, EM LOCAIS COM ALTO NÍVEL DE INTERFERÊNCIA. AF_02/2021 TRAVESSIA 3</t>
  </si>
  <si>
    <t>ESCORAMENTO DE VALA, TIPO PONTALETEAMENTO, COM PROFUNDIDADE DE 1,5 A 3,0 M, LARGURA MENOR QUE 1,5 M. AF_08/2020 TRAVESSIA 1</t>
  </si>
  <si>
    <t>ESCORAMENTO DE VALA, TIPO PONTALETEAMENTO, COM PROFUNDIDADE DE 1,5 A 3,0 M, LARGURA MENOR QUE 1,5 M. AF_08/2020 TRAVESSIA 2</t>
  </si>
  <si>
    <t>Data Base Orçamento Equalizado:</t>
  </si>
  <si>
    <t>4.1.4</t>
  </si>
  <si>
    <t>4.1.5</t>
  </si>
  <si>
    <t>4.1.6</t>
  </si>
  <si>
    <t>4.1.7</t>
  </si>
  <si>
    <t>Execução de enrocamento de pedra espalhada e compactada mecanicamente - pedra rachão comercial - assentamento</t>
  </si>
  <si>
    <t>adicionado</t>
  </si>
  <si>
    <t>4.1.8</t>
  </si>
  <si>
    <t>EXECUÇÃO E COMPACTAÇÃO DE BASE E OU SUB BASE PARA PAVIMENTAÇÃO DE BRITA GRADUADA SIMPLES - EXCLUSIVE FORNECIMENTO, CARGA E TRANSPORTE. AF_11/2019</t>
  </si>
  <si>
    <t>7.2.3</t>
  </si>
  <si>
    <t>9.1.1.8</t>
  </si>
  <si>
    <t>corrigido comp.</t>
  </si>
  <si>
    <t>10.3.31</t>
  </si>
  <si>
    <t>10.4.22</t>
  </si>
  <si>
    <t>14.36.8</t>
  </si>
  <si>
    <t>15.9.10</t>
  </si>
  <si>
    <t>16.9.10</t>
  </si>
  <si>
    <t>10.3.32</t>
  </si>
  <si>
    <t>10.4.23</t>
  </si>
  <si>
    <t>BDI:</t>
  </si>
  <si>
    <t>EXECUÇÃO E COMPACTAÇÃO DE BASE E OU SUB BASE PARA PAVIMENTAÇÃO DE BRITA GRADUADA SIMPLES - EXCLUSIVE FORNECIMENTO, CARGA E TRANSPORTE. Tipo 1</t>
  </si>
  <si>
    <t>EXECUÇÃO E COMPACTAÇÃO DE BASE E OU SUB BASE PARA PAVIMENTAÇÃO DE BRITA GRADUADA SIMPLES - EXCLUSIVE FORNECIMENTO, CARGA E TRANSPORTE. Tipo 2</t>
  </si>
  <si>
    <t>EOJ009</t>
  </si>
  <si>
    <t>EOJ013</t>
  </si>
  <si>
    <t>EOJ014</t>
  </si>
  <si>
    <t>EOJ012</t>
  </si>
  <si>
    <t>EOJ011</t>
  </si>
  <si>
    <t>C3641</t>
  </si>
  <si>
    <t>C3647</t>
  </si>
  <si>
    <t>C2997</t>
  </si>
  <si>
    <t>09.012.0004-A</t>
  </si>
  <si>
    <t>C1349</t>
  </si>
  <si>
    <t>C1350</t>
  </si>
  <si>
    <t>C1351</t>
  </si>
  <si>
    <t>01.07.07U</t>
  </si>
  <si>
    <t>01.07.08U</t>
  </si>
  <si>
    <t>01.07.09U</t>
  </si>
  <si>
    <t>01.07.10U</t>
  </si>
  <si>
    <t>01.07.12U</t>
  </si>
  <si>
    <t>COMP_17</t>
  </si>
  <si>
    <t>COMP_04</t>
  </si>
  <si>
    <t>06.02.06U</t>
  </si>
  <si>
    <t>06.02.05U</t>
  </si>
  <si>
    <t>COMP_46</t>
  </si>
  <si>
    <t>COMP_33</t>
  </si>
  <si>
    <t>COMP_18</t>
  </si>
  <si>
    <t>COMP_20</t>
  </si>
  <si>
    <t>COMP_23</t>
  </si>
  <si>
    <t>COMP_25</t>
  </si>
  <si>
    <t>COMP_28</t>
  </si>
  <si>
    <t>COMP_29</t>
  </si>
  <si>
    <t>COMP_31</t>
  </si>
  <si>
    <t>COMP_34</t>
  </si>
  <si>
    <t>COMP_36</t>
  </si>
  <si>
    <t>COMP_38</t>
  </si>
  <si>
    <t>COMP_39</t>
  </si>
  <si>
    <t>COMP_42</t>
  </si>
  <si>
    <t>COMP_69</t>
  </si>
  <si>
    <t>COMP_71</t>
  </si>
  <si>
    <t>COMP_72</t>
  </si>
  <si>
    <t>COMP_115</t>
  </si>
  <si>
    <t>COMP_76</t>
  </si>
  <si>
    <t>COMP_78</t>
  </si>
  <si>
    <t>COMP_81</t>
  </si>
  <si>
    <t>COMP_82</t>
  </si>
  <si>
    <t>COMP_83</t>
  </si>
  <si>
    <t>COMP_84</t>
  </si>
  <si>
    <t>COMP_86</t>
  </si>
  <si>
    <t>COMP_88</t>
  </si>
  <si>
    <t>COMP_108</t>
  </si>
  <si>
    <t>COMP_109</t>
  </si>
  <si>
    <t>COMP_110</t>
  </si>
  <si>
    <t>COMP_116</t>
  </si>
  <si>
    <t>COMP_117</t>
  </si>
  <si>
    <t>33.07.06U</t>
  </si>
  <si>
    <t>COMP_21</t>
  </si>
  <si>
    <t>COMP_22</t>
  </si>
  <si>
    <t>COMP_47</t>
  </si>
  <si>
    <t>COMP_50</t>
  </si>
  <si>
    <t>COMP_08</t>
  </si>
  <si>
    <t>COMP_07</t>
  </si>
  <si>
    <t>COMP_01</t>
  </si>
  <si>
    <t>COMP_05</t>
  </si>
  <si>
    <t>COMP_02</t>
  </si>
  <si>
    <t>COMP_03</t>
  </si>
  <si>
    <t>COMP_06</t>
  </si>
  <si>
    <t>COMP_24</t>
  </si>
  <si>
    <t>COMP_41</t>
  </si>
  <si>
    <t>COMP_111</t>
  </si>
  <si>
    <t>COMP_112</t>
  </si>
  <si>
    <t>COMP_30</t>
  </si>
  <si>
    <t>01.03.13U</t>
  </si>
  <si>
    <t>23.01.48U</t>
  </si>
  <si>
    <t>COMP_95</t>
  </si>
  <si>
    <t>COMP_96</t>
  </si>
  <si>
    <t>COMP_49</t>
  </si>
  <si>
    <t>COMP_48</t>
  </si>
  <si>
    <t>COMP_15</t>
  </si>
  <si>
    <t>COMP_11</t>
  </si>
  <si>
    <t>COMP_51</t>
  </si>
  <si>
    <t>COMP_19</t>
  </si>
  <si>
    <t>CTS_ADD_60</t>
  </si>
  <si>
    <t>CTS_ADD_61</t>
  </si>
  <si>
    <t>CTS_ADD_62</t>
  </si>
  <si>
    <t>CTS_145</t>
  </si>
  <si>
    <t>CTS_ADD_64</t>
  </si>
  <si>
    <t>CTS_94</t>
  </si>
  <si>
    <t>CTS_38</t>
  </si>
  <si>
    <t>CTS_96</t>
  </si>
  <si>
    <t>CTS_26</t>
  </si>
  <si>
    <t>CTS_37</t>
  </si>
  <si>
    <t>CTS_42</t>
  </si>
  <si>
    <t>CTS_122</t>
  </si>
  <si>
    <t>CTS_ADD_65</t>
  </si>
  <si>
    <t>CTS_41</t>
  </si>
  <si>
    <t>CTS_114</t>
  </si>
  <si>
    <t>CTS_142</t>
  </si>
  <si>
    <t>CTS_144</t>
  </si>
  <si>
    <t>CTS_ADD_66</t>
  </si>
  <si>
    <t>CTS_23</t>
  </si>
  <si>
    <t>CTS_170</t>
  </si>
  <si>
    <t>CTS_ADD_67</t>
  </si>
  <si>
    <t>CTS_61</t>
  </si>
  <si>
    <t>CTS_239</t>
  </si>
  <si>
    <t>CTS_296</t>
  </si>
  <si>
    <t>CTS_202</t>
  </si>
  <si>
    <t>CTS_133</t>
  </si>
  <si>
    <t>CTS_290</t>
  </si>
  <si>
    <t>CTS_72</t>
  </si>
  <si>
    <t>CTS_186</t>
  </si>
  <si>
    <t>CTS_235</t>
  </si>
  <si>
    <t>CTS_193</t>
  </si>
  <si>
    <t>CTS_161</t>
  </si>
  <si>
    <t>CTS_172</t>
  </si>
  <si>
    <t>CTS_301</t>
  </si>
  <si>
    <t>CTS_53</t>
  </si>
  <si>
    <t>CTS_297</t>
  </si>
  <si>
    <t>CTS_204</t>
  </si>
  <si>
    <t>CTS_69</t>
  </si>
  <si>
    <t>CTS_92</t>
  </si>
  <si>
    <t>CTS_78</t>
  </si>
  <si>
    <t>CTS_83</t>
  </si>
  <si>
    <t>CTS_ADD_01</t>
  </si>
  <si>
    <t>CTS_ADD_02</t>
  </si>
  <si>
    <t>CTS_09</t>
  </si>
  <si>
    <t>CTS_05</t>
  </si>
  <si>
    <t>CTS_08</t>
  </si>
  <si>
    <t>CTS_ADD_58</t>
  </si>
  <si>
    <t>CTS_155</t>
  </si>
  <si>
    <t>CTS_151</t>
  </si>
  <si>
    <t>CTS_154</t>
  </si>
  <si>
    <t>CTS_ADD_59</t>
  </si>
  <si>
    <t>CTS_240</t>
  </si>
  <si>
    <t>CTS_225</t>
  </si>
  <si>
    <t>CTS_36</t>
  </si>
  <si>
    <t>CTS_298</t>
  </si>
  <si>
    <t>CTS_149</t>
  </si>
  <si>
    <t>CTS_238</t>
  </si>
  <si>
    <t>CTS_281</t>
  </si>
  <si>
    <t>CTS_213</t>
  </si>
  <si>
    <t>CTS_50</t>
  </si>
  <si>
    <t>CTS_ADD_70</t>
  </si>
  <si>
    <t>CTS_ADD_74</t>
  </si>
  <si>
    <t>CTS_ADD_75</t>
  </si>
  <si>
    <t>CTS_139</t>
  </si>
  <si>
    <t>CTS_51</t>
  </si>
  <si>
    <t>CTS_282</t>
  </si>
  <si>
    <t>CTS_205</t>
  </si>
  <si>
    <t>CTS_ADD_76</t>
  </si>
  <si>
    <t>CTS_ADD_77</t>
  </si>
  <si>
    <t>CTS_ADD_57</t>
  </si>
  <si>
    <t>CTS_73</t>
  </si>
  <si>
    <t>CTS_ADD_79</t>
  </si>
  <si>
    <t>CTS_77</t>
  </si>
  <si>
    <t>CTS_81</t>
  </si>
  <si>
    <t>CTS_304</t>
  </si>
  <si>
    <t>CTS_305</t>
  </si>
  <si>
    <t>CTS_306</t>
  </si>
  <si>
    <t>CTS_307</t>
  </si>
  <si>
    <t>CTS_309</t>
  </si>
  <si>
    <t>CTS_308</t>
  </si>
  <si>
    <t>CTS_212</t>
  </si>
  <si>
    <t>CTS_299</t>
  </si>
  <si>
    <t>CTS_181</t>
  </si>
  <si>
    <t>CTS_190</t>
  </si>
  <si>
    <t>CTS_162</t>
  </si>
  <si>
    <t>CTS_54</t>
  </si>
  <si>
    <t>CTS_243</t>
  </si>
  <si>
    <t>CTS_173</t>
  </si>
  <si>
    <t>CTS_62</t>
  </si>
  <si>
    <t>CTS_14</t>
  </si>
  <si>
    <t>CTS_157</t>
  </si>
  <si>
    <t>CTS_12</t>
  </si>
  <si>
    <t>CTS_285</t>
  </si>
  <si>
    <t>CTS_ADD_50</t>
  </si>
  <si>
    <t>CTS_269</t>
  </si>
  <si>
    <t>CTS_ADD_55</t>
  </si>
  <si>
    <t>COMP_100</t>
  </si>
  <si>
    <t>COMP_101</t>
  </si>
  <si>
    <t>COMP_114</t>
  </si>
  <si>
    <t>COMP_103</t>
  </si>
  <si>
    <t>COMP_104</t>
  </si>
  <si>
    <t>COMP_105</t>
  </si>
  <si>
    <t>COMP_106</t>
  </si>
  <si>
    <t>COMP_107</t>
  </si>
  <si>
    <t>CTS_ME_81</t>
  </si>
  <si>
    <t>CTS_ME_82</t>
  </si>
  <si>
    <t>CTS_ME_83</t>
  </si>
  <si>
    <t>CTS_ME_80</t>
  </si>
  <si>
    <t>CTS_ME_71</t>
  </si>
  <si>
    <t>CTS_ME_72</t>
  </si>
  <si>
    <t>CTS_ME_73</t>
  </si>
  <si>
    <t>CTS_ME_70</t>
  </si>
  <si>
    <t>CTS_ME_46</t>
  </si>
  <si>
    <t>CTS_ME_47</t>
  </si>
  <si>
    <t>M101450120</t>
  </si>
  <si>
    <t>M101450110</t>
  </si>
  <si>
    <t>D399500001</t>
  </si>
  <si>
    <t>M100901640</t>
  </si>
  <si>
    <t>M100901660</t>
  </si>
  <si>
    <t>M100901700</t>
  </si>
  <si>
    <t>M100901680</t>
  </si>
  <si>
    <t>M100900780</t>
  </si>
  <si>
    <t>M100900790</t>
  </si>
  <si>
    <t>M100900800</t>
  </si>
  <si>
    <t>CTS_ME_67</t>
  </si>
  <si>
    <t>M102950080</t>
  </si>
  <si>
    <t>M102950001</t>
  </si>
  <si>
    <t>M109600117</t>
  </si>
  <si>
    <t>M102950010</t>
  </si>
  <si>
    <t>M100900280</t>
  </si>
  <si>
    <t>M100900270</t>
  </si>
  <si>
    <t>M101450100_38075</t>
  </si>
  <si>
    <t>2590_38075</t>
  </si>
  <si>
    <t>2590_170332SD</t>
  </si>
  <si>
    <t>CTS_ME_90</t>
  </si>
  <si>
    <t>CTS_ME_92</t>
  </si>
  <si>
    <t>2588_38075</t>
  </si>
  <si>
    <t>M101450110_170332SD</t>
  </si>
  <si>
    <t>CTS_ME_91</t>
  </si>
  <si>
    <t>CTS_ME_93</t>
  </si>
  <si>
    <t>COMP_91</t>
  </si>
  <si>
    <t>COMP_10</t>
  </si>
  <si>
    <t>COMP_09</t>
  </si>
  <si>
    <t>COMP_87</t>
  </si>
  <si>
    <t>M020926001</t>
  </si>
  <si>
    <t>CTS_45</t>
  </si>
  <si>
    <t>CTS_47</t>
  </si>
  <si>
    <t>24.02.10U</t>
  </si>
  <si>
    <t>23.01.46U</t>
  </si>
  <si>
    <t>COMP_93</t>
  </si>
  <si>
    <t>COMP_97</t>
  </si>
  <si>
    <t>COMP_98</t>
  </si>
  <si>
    <t>COMP_99</t>
  </si>
  <si>
    <t>CTS_ADD_51</t>
  </si>
  <si>
    <t>CTS_ADD_52</t>
  </si>
  <si>
    <t>CTS_ADD_53</t>
  </si>
  <si>
    <t>CTS_270</t>
  </si>
  <si>
    <t>CTS_ADD_54</t>
  </si>
  <si>
    <t>COMP_94</t>
  </si>
  <si>
    <t>22.01.07U</t>
  </si>
  <si>
    <t>24.02.09U</t>
  </si>
  <si>
    <t>CTS_259</t>
  </si>
  <si>
    <t>CTS_ADD_49</t>
  </si>
  <si>
    <t>CTS_241</t>
  </si>
  <si>
    <t>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</si>
</sst>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_-[$R$-416]\ * #,##0.00_-;\-[$R$-416]\ * #,##0.00_-;_-[$R$-416]\ * &quot;-&quot;??_-;_-@_-"/>
    <numFmt numFmtId="165" formatCode="_(&quot;R$ &quot;* #,##0.00_);_(&quot;R$ &quot;* \(#,##0.00\);_(&quot;R$ &quot;* &quot;-&quot;??_);_(@_)"/>
    <numFmt numFmtId="166" formatCode="&quot;R$&quot;\ #,##0.00"/>
    <numFmt numFmtId="167" formatCode="_-&quot;R$&quot;\ * #,##0.000_-;\-&quot;R$&quot;\ * #,##0.000_-;_-&quot;R$&quot;\ * &quot;-&quot;??_-;_-@_-"/>
    <numFmt numFmtId="168" formatCode="&quot;R$&quot;\ &quot;--,--&quot;"/>
  </numFmts>
  <fonts count="44" x14ac:knownFonts="1">
    <font>
      <sz val="11"/>
      <name val="Arial"/>
      <family val="1"/>
    </font>
    <font>
      <sz val="11"/>
      <color theme="1"/>
      <name val="Calibri"/>
      <family val="2"/>
      <scheme val="minor"/>
    </font>
    <font>
      <sz val="11"/>
      <color theme="1"/>
      <name val="Calibri"/>
      <family val="2"/>
      <scheme val="minor"/>
    </font>
    <font>
      <sz val="11"/>
      <color theme="1"/>
      <name val="Calibri"/>
      <family val="2"/>
      <scheme val="minor"/>
    </font>
    <font>
      <b/>
      <sz val="11"/>
      <name val="Arial"/>
      <family val="1"/>
    </font>
    <font>
      <b/>
      <sz val="11"/>
      <name val="Arial"/>
      <family val="1"/>
    </font>
    <font>
      <b/>
      <sz val="11"/>
      <name val="Arial"/>
      <family val="1"/>
    </font>
    <font>
      <b/>
      <sz val="11"/>
      <name val="Arial"/>
      <family val="1"/>
    </font>
    <font>
      <b/>
      <sz val="10"/>
      <color rgb="FFFFFFFF"/>
      <name val="Arial"/>
      <family val="1"/>
    </font>
    <font>
      <b/>
      <sz val="10"/>
      <color rgb="FFFFFFFF"/>
      <name val="Arial"/>
      <family val="1"/>
    </font>
    <font>
      <b/>
      <sz val="10"/>
      <color rgb="FFFFFFFF"/>
      <name val="Arial"/>
      <family val="1"/>
    </font>
    <font>
      <b/>
      <sz val="1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b/>
      <sz val="10"/>
      <name val="Arial"/>
      <family val="1"/>
    </font>
    <font>
      <sz val="10"/>
      <name val="Arial"/>
      <family val="1"/>
    </font>
    <font>
      <sz val="10"/>
      <name val="Arial"/>
      <family val="1"/>
    </font>
    <font>
      <sz val="11"/>
      <name val="Arial"/>
      <family val="1"/>
    </font>
    <font>
      <sz val="10"/>
      <name val="Arial"/>
      <family val="2"/>
    </font>
    <font>
      <b/>
      <sz val="10"/>
      <name val="Arial"/>
      <family val="2"/>
    </font>
    <font>
      <b/>
      <sz val="12"/>
      <name val="Arial"/>
      <family val="1"/>
    </font>
    <font>
      <sz val="8"/>
      <name val="Arial"/>
      <family val="1"/>
    </font>
    <font>
      <b/>
      <sz val="11"/>
      <color theme="1"/>
      <name val="Calibri"/>
      <family val="2"/>
      <scheme val="minor"/>
    </font>
    <font>
      <sz val="11"/>
      <color theme="1"/>
      <name val="Arial"/>
      <family val="2"/>
    </font>
    <font>
      <b/>
      <sz val="14"/>
      <color theme="1"/>
      <name val="Arial"/>
      <family val="2"/>
    </font>
    <font>
      <b/>
      <sz val="10"/>
      <color theme="1"/>
      <name val="Arial"/>
      <family val="2"/>
    </font>
    <font>
      <b/>
      <sz val="11"/>
      <color theme="1"/>
      <name val="Arial"/>
      <family val="2"/>
    </font>
    <font>
      <b/>
      <sz val="12"/>
      <color theme="1"/>
      <name val="Arial"/>
      <family val="2"/>
    </font>
    <font>
      <sz val="11"/>
      <color theme="0" tint="-0.14999847407452621"/>
      <name val="Calibri"/>
      <family val="2"/>
      <scheme val="minor"/>
    </font>
    <font>
      <b/>
      <sz val="10"/>
      <color rgb="FF000000"/>
      <name val="Arial"/>
      <family val="2"/>
    </font>
    <font>
      <b/>
      <sz val="11"/>
      <color theme="0" tint="-0.14999847407452621"/>
      <name val="Calibri"/>
      <family val="2"/>
      <scheme val="minor"/>
    </font>
    <font>
      <b/>
      <sz val="12"/>
      <color rgb="FF000000"/>
      <name val="Arial"/>
      <family val="2"/>
    </font>
    <font>
      <b/>
      <sz val="14"/>
      <color rgb="FF000000"/>
      <name val="Arial"/>
      <family val="2"/>
    </font>
    <font>
      <sz val="9"/>
      <color theme="1"/>
      <name val="Arial"/>
      <family val="2"/>
    </font>
    <font>
      <b/>
      <sz val="11"/>
      <color theme="0"/>
      <name val="Arial"/>
      <family val="2"/>
    </font>
    <font>
      <b/>
      <sz val="12"/>
      <color theme="0"/>
      <name val="Arial"/>
      <family val="2"/>
    </font>
    <font>
      <sz val="11"/>
      <color rgb="FFFFFF00"/>
      <name val="Arial"/>
      <family val="1"/>
    </font>
    <font>
      <sz val="11"/>
      <color rgb="FF0070C0"/>
      <name val="Arial"/>
      <family val="1"/>
    </font>
  </fonts>
  <fills count="30">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305496"/>
      </patternFill>
    </fill>
    <fill>
      <patternFill patternType="solid">
        <fgColor rgb="FF305496"/>
      </patternFill>
    </fill>
    <fill>
      <patternFill patternType="solid">
        <fgColor rgb="FF305496"/>
      </patternFill>
    </fill>
    <fill>
      <patternFill patternType="solid">
        <fgColor rgb="FFDFF0D8"/>
      </patternFill>
    </fill>
    <fill>
      <patternFill patternType="solid">
        <fgColor rgb="FFDFF0D8"/>
      </patternFill>
    </fill>
    <fill>
      <patternFill patternType="solid">
        <fgColor rgb="FFDFF0D8"/>
      </patternFill>
    </fill>
    <fill>
      <patternFill patternType="solid">
        <fgColor rgb="FFDFF0D8"/>
      </patternFill>
    </fill>
    <fill>
      <patternFill patternType="solid">
        <fgColor rgb="FFF7F3DF"/>
      </patternFill>
    </fill>
    <fill>
      <patternFill patternType="solid">
        <fgColor rgb="FFF7F3DF"/>
      </patternFill>
    </fill>
    <fill>
      <patternFill patternType="solid">
        <fgColor rgb="FFF7F3DF"/>
      </patternFill>
    </fill>
    <fill>
      <patternFill patternType="solid">
        <fgColor rgb="FFF7F3D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4.9989318521683403E-2"/>
        <bgColor indexed="64"/>
      </patternFill>
    </fill>
  </fills>
  <borders count="47">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right/>
      <top style="thin">
        <color theme="4" tint="0.39994506668294322"/>
      </top>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auto="1"/>
      </left>
      <right/>
      <top/>
      <bottom style="thin">
        <color auto="1"/>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auto="1"/>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right style="thin">
        <color indexed="64"/>
      </right>
      <top/>
      <bottom/>
      <diagonal/>
    </border>
    <border>
      <left style="thin">
        <color auto="1"/>
      </left>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right/>
      <top style="thin">
        <color theme="4" tint="0.39994506668294322"/>
      </top>
      <bottom style="thin">
        <color theme="4" tint="0.39994506668294322"/>
      </bottom>
      <diagonal/>
    </border>
    <border>
      <left style="thin">
        <color theme="4" tint="0.39991454817346722"/>
      </left>
      <right/>
      <top style="thin">
        <color theme="4" tint="0.39994506668294322"/>
      </top>
      <bottom style="thin">
        <color theme="4" tint="0.39994506668294322"/>
      </bottom>
      <diagonal/>
    </border>
    <border>
      <left/>
      <right style="thin">
        <color theme="4" tint="0.39991454817346722"/>
      </right>
      <top style="thin">
        <color theme="4" tint="0.39994506668294322"/>
      </top>
      <bottom style="thin">
        <color theme="4" tint="0.39994506668294322"/>
      </bottom>
      <diagonal/>
    </border>
  </borders>
  <cellStyleXfs count="14">
    <xf numFmtId="0" fontId="0" fillId="0" borderId="0"/>
    <xf numFmtId="44" fontId="23" fillId="0" borderId="0" applyFont="0" applyFill="0" applyBorder="0" applyAlignment="0" applyProtection="0"/>
    <xf numFmtId="0" fontId="24" fillId="0" borderId="0"/>
    <xf numFmtId="165" fontId="24" fillId="0" borderId="0" applyFont="0" applyFill="0" applyBorder="0" applyAlignment="0" applyProtection="0"/>
    <xf numFmtId="9" fontId="3" fillId="0" borderId="0" applyFont="0" applyFill="0" applyBorder="0" applyAlignment="0" applyProtection="0"/>
    <xf numFmtId="0" fontId="2" fillId="0" borderId="0"/>
    <xf numFmtId="0" fontId="23" fillId="0" borderId="0"/>
    <xf numFmtId="9" fontId="2" fillId="0" borderId="0" applyFont="0" applyFill="0" applyBorder="0" applyAlignment="0" applyProtection="0"/>
    <xf numFmtId="0" fontId="2" fillId="0" borderId="0"/>
    <xf numFmtId="0" fontId="23" fillId="0" borderId="0"/>
    <xf numFmtId="9" fontId="23" fillId="0" borderId="0" applyFont="0" applyFill="0" applyBorder="0" applyAlignment="0" applyProtection="0"/>
    <xf numFmtId="44" fontId="23" fillId="0" borderId="0" applyFont="0" applyFill="0" applyBorder="0" applyAlignment="0" applyProtection="0"/>
    <xf numFmtId="0" fontId="1" fillId="0" borderId="0"/>
    <xf numFmtId="9" fontId="1" fillId="0" borderId="0" applyFont="0" applyFill="0" applyBorder="0" applyAlignment="0" applyProtection="0"/>
  </cellStyleXfs>
  <cellXfs count="158">
    <xf numFmtId="0" fontId="0" fillId="0" borderId="0" xfId="0"/>
    <xf numFmtId="0" fontId="21" fillId="18" borderId="0" xfId="0" applyFont="1" applyFill="1" applyAlignment="1">
      <alignment horizontal="left" vertical="top" wrapText="1"/>
    </xf>
    <xf numFmtId="0" fontId="22" fillId="19" borderId="0" xfId="0" applyFont="1" applyFill="1" applyAlignment="1">
      <alignment horizontal="center" vertical="top" wrapText="1"/>
    </xf>
    <xf numFmtId="0" fontId="0" fillId="21" borderId="0" xfId="0" applyFill="1"/>
    <xf numFmtId="0" fontId="0" fillId="0" borderId="0" xfId="0" applyAlignment="1">
      <alignment wrapText="1"/>
    </xf>
    <xf numFmtId="0" fontId="5" fillId="2"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16" fillId="12" borderId="11" xfId="0" applyFont="1" applyFill="1" applyBorder="1" applyAlignment="1">
      <alignment horizontal="center" vertical="center" wrapText="1"/>
    </xf>
    <xf numFmtId="0" fontId="18" fillId="14" borderId="13"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8" fillId="5" borderId="4" xfId="0" applyFont="1" applyFill="1" applyBorder="1" applyAlignment="1">
      <alignment horizontal="left" vertical="center" wrapText="1"/>
    </xf>
    <xf numFmtId="0" fontId="12" fillId="8" borderId="7" xfId="0" applyFont="1" applyFill="1" applyBorder="1" applyAlignment="1">
      <alignment horizontal="left" vertical="center" wrapText="1"/>
    </xf>
    <xf numFmtId="0" fontId="16" fillId="12" borderId="11" xfId="0" applyFont="1" applyFill="1" applyBorder="1" applyAlignment="1">
      <alignment horizontal="left" vertical="center" wrapText="1"/>
    </xf>
    <xf numFmtId="4" fontId="9" fillId="6" borderId="5" xfId="0" applyNumberFormat="1" applyFont="1" applyFill="1" applyBorder="1" applyAlignment="1">
      <alignment horizontal="center" vertical="center" wrapText="1"/>
    </xf>
    <xf numFmtId="4" fontId="14" fillId="10" borderId="9" xfId="0" applyNumberFormat="1" applyFont="1" applyFill="1" applyBorder="1" applyAlignment="1">
      <alignment horizontal="center" vertical="center" wrapText="1"/>
    </xf>
    <xf numFmtId="4" fontId="18" fillId="14" borderId="13" xfId="0" applyNumberFormat="1" applyFont="1" applyFill="1" applyBorder="1" applyAlignment="1">
      <alignment horizontal="center" vertical="center" wrapText="1"/>
    </xf>
    <xf numFmtId="164" fontId="8" fillId="5" borderId="4" xfId="1" applyNumberFormat="1" applyFont="1" applyFill="1" applyBorder="1" applyAlignment="1">
      <alignment horizontal="center" vertical="center" wrapText="1"/>
    </xf>
    <xf numFmtId="164" fontId="15" fillId="11" borderId="10" xfId="1" applyNumberFormat="1" applyFont="1" applyFill="1" applyBorder="1" applyAlignment="1">
      <alignment horizontal="center" vertical="center" wrapText="1"/>
    </xf>
    <xf numFmtId="164" fontId="19" fillId="15" borderId="14" xfId="1" applyNumberFormat="1" applyFont="1" applyFill="1" applyBorder="1" applyAlignment="1">
      <alignment horizontal="center" vertical="center" wrapText="1"/>
    </xf>
    <xf numFmtId="0" fontId="11" fillId="22" borderId="4" xfId="0" applyFont="1" applyFill="1" applyBorder="1" applyAlignment="1">
      <alignment horizontal="center" vertical="center" wrapText="1"/>
    </xf>
    <xf numFmtId="0" fontId="11" fillId="22" borderId="4" xfId="0" applyFont="1" applyFill="1" applyBorder="1" applyAlignment="1">
      <alignment horizontal="left" vertical="center" wrapText="1"/>
    </xf>
    <xf numFmtId="4" fontId="11" fillId="22" borderId="5" xfId="0" applyNumberFormat="1" applyFont="1" applyFill="1" applyBorder="1" applyAlignment="1">
      <alignment horizontal="center" vertical="center" wrapText="1"/>
    </xf>
    <xf numFmtId="164" fontId="11" fillId="22" borderId="4" xfId="1" applyNumberFormat="1"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0" fillId="0" borderId="0" xfId="0" applyAlignment="1">
      <alignment horizontal="center" vertical="center"/>
    </xf>
    <xf numFmtId="0" fontId="12" fillId="12" borderId="11" xfId="0" applyFont="1" applyFill="1" applyBorder="1" applyAlignment="1">
      <alignment horizontal="center" vertical="center" wrapText="1"/>
    </xf>
    <xf numFmtId="3" fontId="12" fillId="8" borderId="7" xfId="0" applyNumberFormat="1" applyFont="1" applyFill="1" applyBorder="1" applyAlignment="1">
      <alignment horizontal="center" vertical="center" wrapText="1"/>
    </xf>
    <xf numFmtId="0" fontId="11" fillId="23" borderId="4" xfId="0" applyFont="1" applyFill="1" applyBorder="1" applyAlignment="1">
      <alignment horizontal="center" vertical="center" wrapText="1"/>
    </xf>
    <xf numFmtId="0" fontId="11" fillId="23" borderId="4" xfId="0" applyFont="1" applyFill="1" applyBorder="1" applyAlignment="1">
      <alignment horizontal="left" vertical="center" wrapText="1"/>
    </xf>
    <xf numFmtId="4" fontId="11" fillId="23" borderId="5" xfId="0" applyNumberFormat="1" applyFont="1" applyFill="1" applyBorder="1" applyAlignment="1">
      <alignment horizontal="center" vertical="center" wrapText="1"/>
    </xf>
    <xf numFmtId="164" fontId="11" fillId="23" borderId="4" xfId="1" applyNumberFormat="1" applyFont="1" applyFill="1" applyBorder="1" applyAlignment="1">
      <alignment horizontal="center" vertical="center" wrapText="1"/>
    </xf>
    <xf numFmtId="0" fontId="2" fillId="0" borderId="0" xfId="8"/>
    <xf numFmtId="44" fontId="29" fillId="21" borderId="23" xfId="1" applyFont="1" applyFill="1" applyBorder="1"/>
    <xf numFmtId="44" fontId="2" fillId="0" borderId="0" xfId="1" applyFont="1"/>
    <xf numFmtId="0" fontId="34" fillId="0" borderId="0" xfId="8" applyFont="1"/>
    <xf numFmtId="0" fontId="35" fillId="21" borderId="23" xfId="9" applyFont="1" applyFill="1" applyBorder="1" applyAlignment="1">
      <alignment horizontal="center" vertical="center" wrapText="1"/>
    </xf>
    <xf numFmtId="0" fontId="35" fillId="21" borderId="23" xfId="9" applyFont="1" applyFill="1" applyBorder="1" applyAlignment="1">
      <alignment horizontal="left" vertical="center" wrapText="1"/>
    </xf>
    <xf numFmtId="10" fontId="35" fillId="21" borderId="23" xfId="10" applyNumberFormat="1" applyFont="1" applyFill="1" applyBorder="1" applyAlignment="1">
      <alignment horizontal="center" vertical="center" wrapText="1"/>
    </xf>
    <xf numFmtId="9" fontId="34" fillId="0" borderId="0" xfId="8" applyNumberFormat="1" applyFont="1"/>
    <xf numFmtId="44" fontId="36" fillId="0" borderId="0" xfId="8" applyNumberFormat="1" applyFont="1"/>
    <xf numFmtId="0" fontId="36" fillId="0" borderId="0" xfId="8" applyFont="1"/>
    <xf numFmtId="0" fontId="28" fillId="0" borderId="0" xfId="8" applyFont="1"/>
    <xf numFmtId="43" fontId="29" fillId="24" borderId="27" xfId="8" quotePrefix="1" applyNumberFormat="1" applyFont="1" applyFill="1" applyBorder="1" applyAlignment="1">
      <alignment vertical="center"/>
    </xf>
    <xf numFmtId="43" fontId="29" fillId="24" borderId="28" xfId="8" quotePrefix="1" applyNumberFormat="1" applyFont="1" applyFill="1" applyBorder="1" applyAlignment="1">
      <alignment vertical="center"/>
    </xf>
    <xf numFmtId="44" fontId="34" fillId="0" borderId="0" xfId="1" applyFont="1"/>
    <xf numFmtId="10" fontId="35" fillId="24" borderId="30" xfId="10" applyNumberFormat="1" applyFont="1" applyFill="1" applyBorder="1" applyAlignment="1">
      <alignment horizontal="center" vertical="center" wrapText="1"/>
    </xf>
    <xf numFmtId="166" fontId="32" fillId="0" borderId="34" xfId="8" applyNumberFormat="1" applyFont="1" applyBorder="1" applyAlignment="1">
      <alignment horizontal="center" vertical="center"/>
    </xf>
    <xf numFmtId="10" fontId="39" fillId="0" borderId="38" xfId="10" applyNumberFormat="1" applyFont="1" applyBorder="1" applyAlignment="1">
      <alignment horizontal="center" vertical="center"/>
    </xf>
    <xf numFmtId="44" fontId="34" fillId="0" borderId="0" xfId="8" applyNumberFormat="1" applyFont="1"/>
    <xf numFmtId="166" fontId="36" fillId="0" borderId="0" xfId="8" applyNumberFormat="1" applyFont="1"/>
    <xf numFmtId="9" fontId="36" fillId="0" borderId="0" xfId="8" applyNumberFormat="1" applyFont="1"/>
    <xf numFmtId="49" fontId="29" fillId="0" borderId="0" xfId="8" applyNumberFormat="1" applyFont="1"/>
    <xf numFmtId="0" fontId="29" fillId="0" borderId="0" xfId="8" applyFont="1"/>
    <xf numFmtId="10" fontId="34" fillId="0" borderId="0" xfId="8" applyNumberFormat="1" applyFont="1"/>
    <xf numFmtId="49" fontId="2" fillId="0" borderId="0" xfId="8" applyNumberFormat="1"/>
    <xf numFmtId="0" fontId="32" fillId="22" borderId="18" xfId="8" applyFont="1" applyFill="1" applyBorder="1" applyAlignment="1">
      <alignment horizontal="center" vertical="center"/>
    </xf>
    <xf numFmtId="0" fontId="33" fillId="22" borderId="18" xfId="8" applyFont="1" applyFill="1" applyBorder="1" applyAlignment="1">
      <alignment horizontal="center" vertical="center"/>
    </xf>
    <xf numFmtId="0" fontId="35" fillId="27" borderId="31" xfId="9" applyFont="1" applyFill="1" applyBorder="1" applyAlignment="1">
      <alignment horizontal="center" vertical="center" wrapText="1"/>
    </xf>
    <xf numFmtId="0" fontId="35" fillId="27" borderId="25" xfId="9" applyFont="1" applyFill="1" applyBorder="1" applyAlignment="1">
      <alignment horizontal="left" vertical="center" wrapText="1"/>
    </xf>
    <xf numFmtId="44" fontId="38" fillId="27" borderId="25" xfId="9" applyNumberFormat="1" applyFont="1" applyFill="1" applyBorder="1" applyAlignment="1">
      <alignment horizontal="left" vertical="center" wrapText="1"/>
    </xf>
    <xf numFmtId="10" fontId="35" fillId="27" borderId="25" xfId="10" applyNumberFormat="1" applyFont="1" applyFill="1" applyBorder="1" applyAlignment="1">
      <alignment horizontal="center" vertical="center" wrapText="1"/>
    </xf>
    <xf numFmtId="10" fontId="35" fillId="27" borderId="23" xfId="10" applyNumberFormat="1" applyFont="1" applyFill="1" applyBorder="1" applyAlignment="1">
      <alignment horizontal="center" vertical="center" wrapText="1"/>
    </xf>
    <xf numFmtId="10" fontId="35" fillId="27" borderId="24" xfId="10" applyNumberFormat="1" applyFont="1" applyFill="1" applyBorder="1" applyAlignment="1">
      <alignment horizontal="center" vertical="center" wrapText="1"/>
    </xf>
    <xf numFmtId="44" fontId="32" fillId="29" borderId="21" xfId="11" applyFont="1" applyFill="1" applyBorder="1"/>
    <xf numFmtId="44" fontId="32" fillId="29" borderId="37" xfId="11" applyFont="1" applyFill="1" applyBorder="1"/>
    <xf numFmtId="44" fontId="32" fillId="29" borderId="39" xfId="11" applyFont="1" applyFill="1" applyBorder="1"/>
    <xf numFmtId="0" fontId="32" fillId="24" borderId="22" xfId="8" applyFont="1" applyFill="1" applyBorder="1" applyAlignment="1">
      <alignment horizontal="center" vertical="center"/>
    </xf>
    <xf numFmtId="0" fontId="32" fillId="24" borderId="23" xfId="8" applyFont="1" applyFill="1" applyBorder="1" applyAlignment="1">
      <alignment horizontal="center" vertical="center"/>
    </xf>
    <xf numFmtId="0" fontId="32" fillId="24" borderId="24" xfId="8" applyFont="1" applyFill="1" applyBorder="1" applyAlignment="1">
      <alignment horizontal="center" vertical="center"/>
    </xf>
    <xf numFmtId="166" fontId="32" fillId="0" borderId="19" xfId="8" applyNumberFormat="1" applyFont="1" applyBorder="1" applyAlignment="1">
      <alignment horizontal="center" vertical="center"/>
    </xf>
    <xf numFmtId="166" fontId="32" fillId="0" borderId="20" xfId="8" applyNumberFormat="1" applyFont="1" applyBorder="1" applyAlignment="1">
      <alignment horizontal="center" vertical="center"/>
    </xf>
    <xf numFmtId="166" fontId="32" fillId="0" borderId="21" xfId="8" applyNumberFormat="1" applyFont="1" applyBorder="1" applyAlignment="1">
      <alignment horizontal="center" vertical="center"/>
    </xf>
    <xf numFmtId="10" fontId="39" fillId="0" borderId="40" xfId="10" applyNumberFormat="1" applyFont="1" applyBorder="1" applyAlignment="1">
      <alignment horizontal="center" vertical="center"/>
    </xf>
    <xf numFmtId="10" fontId="39" fillId="0" borderId="0" xfId="10" applyNumberFormat="1" applyFont="1" applyBorder="1" applyAlignment="1">
      <alignment horizontal="center" vertical="center"/>
    </xf>
    <xf numFmtId="10" fontId="39" fillId="0" borderId="39" xfId="10" applyNumberFormat="1" applyFont="1" applyBorder="1" applyAlignment="1">
      <alignment horizontal="center" vertical="center"/>
    </xf>
    <xf numFmtId="166" fontId="32" fillId="0" borderId="40" xfId="8" applyNumberFormat="1" applyFont="1" applyBorder="1" applyAlignment="1">
      <alignment horizontal="center" vertical="center"/>
    </xf>
    <xf numFmtId="166" fontId="32" fillId="0" borderId="0" xfId="8" applyNumberFormat="1" applyFont="1" applyAlignment="1">
      <alignment horizontal="center" vertical="center"/>
    </xf>
    <xf numFmtId="166" fontId="32" fillId="0" borderId="39" xfId="8" applyNumberFormat="1" applyFont="1" applyBorder="1" applyAlignment="1">
      <alignment horizontal="center" vertical="center"/>
    </xf>
    <xf numFmtId="10" fontId="39" fillId="0" borderId="31" xfId="10" applyNumberFormat="1" applyFont="1" applyBorder="1" applyAlignment="1">
      <alignment horizontal="center" vertical="center"/>
    </xf>
    <xf numFmtId="10" fontId="39" fillId="0" borderId="25" xfId="10" applyNumberFormat="1" applyFont="1" applyBorder="1" applyAlignment="1">
      <alignment horizontal="center" vertical="center"/>
    </xf>
    <xf numFmtId="10" fontId="39" fillId="0" borderId="41" xfId="10" applyNumberFormat="1" applyFont="1" applyBorder="1" applyAlignment="1">
      <alignment horizontal="center" vertical="center"/>
    </xf>
    <xf numFmtId="166" fontId="38" fillId="27" borderId="25" xfId="9" applyNumberFormat="1" applyFont="1" applyFill="1" applyBorder="1" applyAlignment="1">
      <alignment horizontal="left" vertical="center" wrapText="1"/>
    </xf>
    <xf numFmtId="0" fontId="12" fillId="12" borderId="11" xfId="0" applyFont="1" applyFill="1" applyBorder="1" applyAlignment="1">
      <alignment horizontal="left" vertical="center" wrapText="1"/>
    </xf>
    <xf numFmtId="0" fontId="4" fillId="25" borderId="44" xfId="0" applyFont="1" applyFill="1" applyBorder="1" applyAlignment="1">
      <alignment vertical="center" wrapText="1"/>
    </xf>
    <xf numFmtId="0" fontId="12" fillId="8" borderId="15" xfId="0" applyFont="1" applyFill="1" applyBorder="1" applyAlignment="1">
      <alignment horizontal="center" vertical="center" wrapText="1"/>
    </xf>
    <xf numFmtId="0" fontId="12" fillId="8" borderId="15" xfId="0" applyFont="1" applyFill="1" applyBorder="1" applyAlignment="1">
      <alignment horizontal="left" vertical="center" wrapText="1"/>
    </xf>
    <xf numFmtId="4" fontId="14" fillId="10" borderId="15" xfId="0" applyNumberFormat="1" applyFont="1" applyFill="1" applyBorder="1" applyAlignment="1">
      <alignment horizontal="center" vertical="center" wrapText="1"/>
    </xf>
    <xf numFmtId="164" fontId="15" fillId="11" borderId="15" xfId="1" applyNumberFormat="1"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42" fillId="0" borderId="0" xfId="0" applyFont="1" applyAlignment="1">
      <alignment horizontal="center" vertical="center"/>
    </xf>
    <xf numFmtId="0" fontId="43" fillId="0" borderId="0" xfId="0" applyFont="1" applyAlignment="1">
      <alignment horizontal="center" vertical="center"/>
    </xf>
    <xf numFmtId="0" fontId="12" fillId="14" borderId="13" xfId="0" applyFont="1" applyFill="1" applyBorder="1" applyAlignment="1">
      <alignment horizontal="center" vertical="center" wrapText="1"/>
    </xf>
    <xf numFmtId="167" fontId="36" fillId="0" borderId="0" xfId="8" applyNumberFormat="1" applyFont="1"/>
    <xf numFmtId="168" fontId="15" fillId="11" borderId="10" xfId="1" applyNumberFormat="1" applyFont="1" applyFill="1" applyBorder="1" applyAlignment="1">
      <alignment horizontal="center" vertical="center" wrapText="1"/>
    </xf>
    <xf numFmtId="168" fontId="0" fillId="21" borderId="0" xfId="1" applyNumberFormat="1" applyFont="1" applyFill="1"/>
    <xf numFmtId="168" fontId="4" fillId="20" borderId="16" xfId="1" applyNumberFormat="1" applyFont="1" applyFill="1" applyBorder="1" applyAlignment="1">
      <alignment horizontal="left" vertical="center" wrapText="1"/>
    </xf>
    <xf numFmtId="168" fontId="11" fillId="20" borderId="0" xfId="1" applyNumberFormat="1" applyFont="1" applyFill="1" applyAlignment="1">
      <alignment horizontal="center" vertical="center" wrapText="1"/>
    </xf>
    <xf numFmtId="168" fontId="7" fillId="4" borderId="3" xfId="1" applyNumberFormat="1" applyFont="1" applyFill="1" applyBorder="1" applyAlignment="1">
      <alignment horizontal="center" vertical="center" wrapText="1"/>
    </xf>
    <xf numFmtId="168" fontId="8" fillId="5" borderId="4" xfId="1" applyNumberFormat="1" applyFont="1" applyFill="1" applyBorder="1" applyAlignment="1">
      <alignment horizontal="center" vertical="center" wrapText="1"/>
    </xf>
    <xf numFmtId="168" fontId="11" fillId="22" borderId="4" xfId="1" applyNumberFormat="1" applyFont="1" applyFill="1" applyBorder="1" applyAlignment="1">
      <alignment horizontal="center" vertical="center" wrapText="1"/>
    </xf>
    <xf numFmtId="168" fontId="15" fillId="11" borderId="15" xfId="1" applyNumberFormat="1" applyFont="1" applyFill="1" applyBorder="1" applyAlignment="1">
      <alignment horizontal="center" vertical="center" wrapText="1"/>
    </xf>
    <xf numFmtId="168" fontId="11" fillId="23" borderId="4" xfId="1" applyNumberFormat="1" applyFont="1" applyFill="1" applyBorder="1" applyAlignment="1">
      <alignment horizontal="center" vertical="center" wrapText="1"/>
    </xf>
    <xf numFmtId="168" fontId="19" fillId="15" borderId="14" xfId="1" applyNumberFormat="1" applyFont="1" applyFill="1" applyBorder="1" applyAlignment="1">
      <alignment horizontal="center" vertical="center" wrapText="1"/>
    </xf>
    <xf numFmtId="168" fontId="22" fillId="19" borderId="0" xfId="1" applyNumberFormat="1" applyFont="1" applyFill="1" applyAlignment="1">
      <alignment horizontal="center" vertical="top" wrapText="1"/>
    </xf>
    <xf numFmtId="168" fontId="0" fillId="0" borderId="0" xfId="1" applyNumberFormat="1" applyFont="1"/>
    <xf numFmtId="168" fontId="0" fillId="21" borderId="0" xfId="0" applyNumberFormat="1" applyFill="1"/>
    <xf numFmtId="168" fontId="4" fillId="20" borderId="16" xfId="0" applyNumberFormat="1" applyFont="1" applyFill="1" applyBorder="1" applyAlignment="1">
      <alignment horizontal="center" vertical="center" wrapText="1"/>
    </xf>
    <xf numFmtId="168" fontId="11" fillId="20" borderId="0" xfId="0" applyNumberFormat="1" applyFont="1" applyFill="1" applyAlignment="1">
      <alignment horizontal="center" vertical="center" wrapText="1"/>
    </xf>
    <xf numFmtId="168" fontId="7" fillId="4" borderId="3" xfId="0" applyNumberFormat="1" applyFont="1" applyFill="1" applyBorder="1" applyAlignment="1">
      <alignment horizontal="center" vertical="center" wrapText="1"/>
    </xf>
    <xf numFmtId="168" fontId="10" fillId="7" borderId="6" xfId="1" applyNumberFormat="1" applyFont="1" applyFill="1" applyBorder="1" applyAlignment="1">
      <alignment horizontal="center" vertical="center" wrapText="1"/>
    </xf>
    <xf numFmtId="168" fontId="11" fillId="22" borderId="6" xfId="1" applyNumberFormat="1" applyFont="1" applyFill="1" applyBorder="1" applyAlignment="1">
      <alignment horizontal="center" vertical="center" wrapText="1"/>
    </xf>
    <xf numFmtId="168" fontId="11" fillId="23" borderId="6" xfId="1" applyNumberFormat="1" applyFont="1" applyFill="1" applyBorder="1" applyAlignment="1">
      <alignment horizontal="center" vertical="center" wrapText="1"/>
    </xf>
    <xf numFmtId="168" fontId="22" fillId="19" borderId="0" xfId="0" applyNumberFormat="1" applyFont="1" applyFill="1" applyAlignment="1">
      <alignment horizontal="center" vertical="top" wrapText="1"/>
    </xf>
    <xf numFmtId="168" fontId="0" fillId="0" borderId="0" xfId="0" applyNumberFormat="1"/>
    <xf numFmtId="17" fontId="4" fillId="25" borderId="46" xfId="0" applyNumberFormat="1" applyFont="1" applyFill="1" applyBorder="1" applyAlignment="1">
      <alignment horizontal="center" vertical="center" wrapText="1"/>
    </xf>
    <xf numFmtId="0" fontId="4" fillId="25" borderId="45" xfId="0" applyFont="1" applyFill="1" applyBorder="1" applyAlignment="1">
      <alignment horizontal="left" vertical="center" wrapText="1"/>
    </xf>
    <xf numFmtId="0" fontId="4" fillId="25" borderId="44" xfId="0" applyFont="1" applyFill="1" applyBorder="1" applyAlignment="1">
      <alignment horizontal="left" vertical="center" wrapText="1"/>
    </xf>
    <xf numFmtId="0" fontId="4" fillId="25" borderId="44" xfId="0" applyFont="1" applyFill="1" applyBorder="1" applyAlignment="1">
      <alignment horizontal="right" vertical="center" wrapText="1"/>
    </xf>
    <xf numFmtId="0" fontId="20" fillId="17" borderId="0" xfId="0" applyFont="1" applyFill="1" applyAlignment="1">
      <alignment horizontal="right" vertical="top" wrapText="1"/>
    </xf>
    <xf numFmtId="0" fontId="26" fillId="16" borderId="0" xfId="0" applyFont="1" applyFill="1" applyAlignment="1">
      <alignment horizontal="center" vertical="top" wrapText="1"/>
    </xf>
    <xf numFmtId="44" fontId="26" fillId="17" borderId="0" xfId="1" applyFont="1" applyFill="1" applyAlignment="1">
      <alignment horizontal="center" vertical="center" wrapText="1"/>
    </xf>
    <xf numFmtId="0" fontId="4" fillId="20" borderId="16" xfId="0" applyFont="1" applyFill="1" applyBorder="1" applyAlignment="1">
      <alignment horizontal="left" vertical="center" wrapText="1"/>
    </xf>
    <xf numFmtId="0" fontId="24" fillId="20" borderId="0" xfId="0" applyFont="1" applyFill="1" applyAlignment="1">
      <alignment horizontal="left" vertical="center" wrapText="1"/>
    </xf>
    <xf numFmtId="0" fontId="25" fillId="20" borderId="0" xfId="0" applyFont="1" applyFill="1" applyAlignment="1">
      <alignment horizontal="left" vertical="top" wrapText="1" indent="1"/>
    </xf>
    <xf numFmtId="0" fontId="26" fillId="20" borderId="17" xfId="0" applyFont="1" applyFill="1" applyBorder="1" applyAlignment="1">
      <alignment horizontal="center" vertical="center" wrapText="1"/>
    </xf>
    <xf numFmtId="0" fontId="37" fillId="28" borderId="27" xfId="9" applyFont="1" applyFill="1" applyBorder="1" applyAlignment="1">
      <alignment horizontal="left" vertical="center" wrapText="1"/>
    </xf>
    <xf numFmtId="0" fontId="37" fillId="28" borderId="30" xfId="9" applyFont="1" applyFill="1" applyBorder="1" applyAlignment="1">
      <alignment horizontal="left" vertical="center" wrapText="1"/>
    </xf>
    <xf numFmtId="166" fontId="37" fillId="28" borderId="27" xfId="9" applyNumberFormat="1" applyFont="1" applyFill="1" applyBorder="1" applyAlignment="1">
      <alignment horizontal="left" vertical="center" wrapText="1"/>
    </xf>
    <xf numFmtId="166" fontId="37" fillId="28" borderId="30" xfId="9" applyNumberFormat="1" applyFont="1" applyFill="1" applyBorder="1" applyAlignment="1">
      <alignment horizontal="left" vertical="center" wrapText="1"/>
    </xf>
    <xf numFmtId="0" fontId="37" fillId="28" borderId="26" xfId="9" applyFont="1" applyFill="1" applyBorder="1" applyAlignment="1">
      <alignment horizontal="center" vertical="center" wrapText="1"/>
    </xf>
    <xf numFmtId="0" fontId="37" fillId="28" borderId="29" xfId="9" applyFont="1" applyFill="1" applyBorder="1" applyAlignment="1">
      <alignment horizontal="center" vertical="center" wrapText="1"/>
    </xf>
    <xf numFmtId="0" fontId="37" fillId="28" borderId="42" xfId="9" applyFont="1" applyFill="1" applyBorder="1" applyAlignment="1">
      <alignment horizontal="left" vertical="center" wrapText="1"/>
    </xf>
    <xf numFmtId="0" fontId="37" fillId="28" borderId="43" xfId="9" applyFont="1" applyFill="1" applyBorder="1" applyAlignment="1">
      <alignment horizontal="left" vertical="center" wrapText="1"/>
    </xf>
    <xf numFmtId="166" fontId="37" fillId="28" borderId="42" xfId="9" applyNumberFormat="1" applyFont="1" applyFill="1" applyBorder="1" applyAlignment="1">
      <alignment horizontal="left" vertical="center" wrapText="1"/>
    </xf>
    <xf numFmtId="166" fontId="37" fillId="28" borderId="43" xfId="9" applyNumberFormat="1" applyFont="1" applyFill="1" applyBorder="1" applyAlignment="1">
      <alignment horizontal="left" vertical="center" wrapText="1"/>
    </xf>
    <xf numFmtId="0" fontId="32" fillId="29" borderId="32" xfId="8" applyFont="1" applyFill="1" applyBorder="1" applyAlignment="1">
      <alignment horizontal="center" vertical="center"/>
    </xf>
    <xf numFmtId="0" fontId="32" fillId="29" borderId="33" xfId="8" applyFont="1" applyFill="1" applyBorder="1" applyAlignment="1">
      <alignment horizontal="center" vertical="center"/>
    </xf>
    <xf numFmtId="0" fontId="40" fillId="26" borderId="18" xfId="8" applyFont="1" applyFill="1" applyBorder="1" applyAlignment="1">
      <alignment horizontal="center" vertical="center" wrapText="1"/>
    </xf>
    <xf numFmtId="0" fontId="29" fillId="29" borderId="35" xfId="8" applyFont="1" applyFill="1" applyBorder="1" applyAlignment="1">
      <alignment horizontal="center" vertical="center"/>
    </xf>
    <xf numFmtId="0" fontId="29" fillId="29" borderId="36" xfId="8" applyFont="1" applyFill="1" applyBorder="1" applyAlignment="1">
      <alignment horizontal="center" vertical="center"/>
    </xf>
    <xf numFmtId="49" fontId="40" fillId="26" borderId="18" xfId="8" applyNumberFormat="1" applyFont="1" applyFill="1" applyBorder="1" applyAlignment="1">
      <alignment horizontal="center" vertical="center"/>
    </xf>
    <xf numFmtId="0" fontId="40" fillId="26" borderId="18" xfId="8" applyFont="1" applyFill="1" applyBorder="1" applyAlignment="1">
      <alignment horizontal="center" vertical="center"/>
    </xf>
    <xf numFmtId="0" fontId="41" fillId="26" borderId="18" xfId="8" applyFont="1" applyFill="1" applyBorder="1" applyAlignment="1">
      <alignment horizontal="center" vertical="center"/>
    </xf>
    <xf numFmtId="49" fontId="2" fillId="0" borderId="22" xfId="8" applyNumberFormat="1" applyBorder="1" applyAlignment="1">
      <alignment horizontal="center"/>
    </xf>
    <xf numFmtId="49" fontId="2" fillId="0" borderId="23" xfId="8" applyNumberFormat="1" applyBorder="1" applyAlignment="1">
      <alignment horizontal="center"/>
    </xf>
    <xf numFmtId="49" fontId="2" fillId="0" borderId="24" xfId="8" applyNumberFormat="1" applyBorder="1" applyAlignment="1">
      <alignment horizontal="center"/>
    </xf>
    <xf numFmtId="0" fontId="30" fillId="24" borderId="22" xfId="8" applyFont="1" applyFill="1" applyBorder="1" applyAlignment="1">
      <alignment horizontal="center" vertical="center"/>
    </xf>
    <xf numFmtId="0" fontId="30" fillId="24" borderId="23" xfId="8" applyFont="1" applyFill="1" applyBorder="1" applyAlignment="1">
      <alignment horizontal="center" vertical="center"/>
    </xf>
    <xf numFmtId="0" fontId="30" fillId="24" borderId="24" xfId="8" applyFont="1" applyFill="1" applyBorder="1" applyAlignment="1">
      <alignment horizontal="center" vertical="center"/>
    </xf>
    <xf numFmtId="0" fontId="31" fillId="0" borderId="18" xfId="8" applyFont="1" applyBorder="1" applyAlignment="1">
      <alignment horizontal="center" vertical="center" wrapText="1"/>
    </xf>
    <xf numFmtId="0" fontId="31" fillId="0" borderId="18" xfId="8" applyFont="1" applyBorder="1" applyAlignment="1">
      <alignment horizontal="left" vertical="center" wrapText="1"/>
    </xf>
  </cellXfs>
  <cellStyles count="14">
    <cellStyle name="Moeda" xfId="1" builtinId="4"/>
    <cellStyle name="Moeda 4" xfId="11" xr:uid="{F618965E-6FA1-4B5E-AE4F-D0B7C4315C8A}"/>
    <cellStyle name="Moeda 5" xfId="3" xr:uid="{677BD22B-A3C5-4D42-A15A-F9EDEB321CE2}"/>
    <cellStyle name="Normal" xfId="0" builtinId="0"/>
    <cellStyle name="Normal 25" xfId="2" xr:uid="{53FE7D8D-3AEF-419A-B6FB-93D14B926023}"/>
    <cellStyle name="Normal 3" xfId="5" xr:uid="{74BC0665-68DD-4724-8119-F1F9C9CB4AFE}"/>
    <cellStyle name="Normal 3 2" xfId="8" xr:uid="{920B82DB-DE18-4DE2-922D-E742504D1D00}"/>
    <cellStyle name="Normal 3 21" xfId="6" xr:uid="{0DBC0DD3-D93D-40EB-8991-DF5129E688C0}"/>
    <cellStyle name="Normal 3 3" xfId="12" xr:uid="{76C068F0-3BF0-4EFF-A0B4-78118713C3DC}"/>
    <cellStyle name="Normal 3 7" xfId="9" xr:uid="{3E72BCB2-86F2-4224-A1A4-06A2693B5ABD}"/>
    <cellStyle name="Porcentagem 11" xfId="10" xr:uid="{351724F4-C81D-4086-8A37-9D74CE7E6F3A}"/>
    <cellStyle name="Porcentagem 2 2" xfId="4" xr:uid="{5610CAEE-8292-49A5-BF6F-4997997BEAC3}"/>
    <cellStyle name="Porcentagem 3" xfId="7" xr:uid="{925B8328-3B08-4754-A4BB-01EF393461CD}"/>
    <cellStyle name="Porcentagem 3 2" xfId="13" xr:uid="{245BF9EF-01F3-45E5-8CF3-DAC49A2B0437}"/>
  </cellStyles>
  <dxfs count="4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s>
  <tableStyles count="0" defaultTableStyle="TableStyleMedium9" defaultPivotStyle="PivotStyleLight16"/>
  <colors>
    <mruColors>
      <color rgb="FFF7F3DF"/>
      <color rgb="FFDFF0D8"/>
      <color rgb="FF5A82CA"/>
      <color rgb="FF3D6B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21" Type="http://schemas.microsoft.com/office/2017/10/relationships/person" Target="persons/person.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561316</xdr:colOff>
      <xdr:row>0</xdr:row>
      <xdr:rowOff>18107</xdr:rowOff>
    </xdr:from>
    <xdr:to>
      <xdr:col>8</xdr:col>
      <xdr:colOff>1415495</xdr:colOff>
      <xdr:row>0</xdr:row>
      <xdr:rowOff>1216576</xdr:rowOff>
    </xdr:to>
    <xdr:pic>
      <xdr:nvPicPr>
        <xdr:cNvPr id="2" name="Imagem 1">
          <a:extLst>
            <a:ext uri="{FF2B5EF4-FFF2-40B4-BE49-F238E27FC236}">
              <a16:creationId xmlns:a16="http://schemas.microsoft.com/office/drawing/2014/main" id="{78DB6704-29A4-4C8B-8313-34EB7512B2DC}"/>
            </a:ext>
          </a:extLst>
        </xdr:cNvPr>
        <xdr:cNvPicPr>
          <a:picLocks noChangeAspect="1"/>
        </xdr:cNvPicPr>
      </xdr:nvPicPr>
      <xdr:blipFill rotWithShape="1">
        <a:blip xmlns:r="http://schemas.openxmlformats.org/officeDocument/2006/relationships" r:embed="rId1"/>
        <a:srcRect l="4794" t="11525" r="2283" b="7799"/>
        <a:stretch/>
      </xdr:blipFill>
      <xdr:spPr>
        <a:xfrm>
          <a:off x="2009870" y="18107"/>
          <a:ext cx="8220160" cy="1198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166484</xdr:colOff>
      <xdr:row>0</xdr:row>
      <xdr:rowOff>79218</xdr:rowOff>
    </xdr:from>
    <xdr:to>
      <xdr:col>5</xdr:col>
      <xdr:colOff>553298</xdr:colOff>
      <xdr:row>0</xdr:row>
      <xdr:rowOff>1086416</xdr:rowOff>
    </xdr:to>
    <xdr:pic>
      <xdr:nvPicPr>
        <xdr:cNvPr id="2" name="Imagem 1">
          <a:extLst>
            <a:ext uri="{FF2B5EF4-FFF2-40B4-BE49-F238E27FC236}">
              <a16:creationId xmlns:a16="http://schemas.microsoft.com/office/drawing/2014/main" id="{D9F61848-57F9-445F-99E2-D28A6F4B2B66}"/>
            </a:ext>
          </a:extLst>
        </xdr:cNvPr>
        <xdr:cNvPicPr>
          <a:picLocks noChangeAspect="1"/>
        </xdr:cNvPicPr>
      </xdr:nvPicPr>
      <xdr:blipFill rotWithShape="1">
        <a:blip xmlns:r="http://schemas.openxmlformats.org/officeDocument/2006/relationships" r:embed="rId1"/>
        <a:srcRect l="3948" t="11111" b="8081"/>
        <a:stretch/>
      </xdr:blipFill>
      <xdr:spPr>
        <a:xfrm>
          <a:off x="166484" y="79218"/>
          <a:ext cx="7878557" cy="1007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11207\c\Sergio\Amazonas\Dom%20eliseu\Bm%208-abr-dom%20elise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1\c\LECDEMOS\Hitaeng\PROJETOS\EMBASA\Ad-Feij&#227;o\BA-MENDES\Atrab1\LATIN\apg\Mc-APG\A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prosap.parauapebas.pa.gov.br\Infraestrutura\pub_geral\Atrab\tecsan\MC-Calc\MC-E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48.7\prosap\pub_geral\Atrab\tecsan\MC-Calc\MC-E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durb-db-01\PUB_GT\Emendas%20Parlamentares%202007-revisado%20SEDURB\TUCUM&#195;\MC\TEXTO\Or&#231;a%20e%20Compo%20CACHOEIRA%20DO%20COU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Bm 8"/>
      <sheetName val="Bm 8"/>
      <sheetName val="Rede 8"/>
      <sheetName val="ValueList_Helper"/>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KsKr"/>
      <sheetName val="Etapa Única"/>
      <sheetName val="Trans.2o. trecho"/>
      <sheetName val="ETA-Mat"/>
      <sheetName val="01-TAC"/>
      <sheetName val="TAC - CORREÇÃO DA PROPOSTA"/>
      <sheetName val="M.C  - QUANTITATIVO "/>
      <sheetName val="PQP"/>
      <sheetName val="SALDOS"/>
      <sheetName val="TAC_ADUT_DN500"/>
      <sheetName val="INCCTOT"/>
      <sheetName val="Jacaraci"/>
      <sheetName val="Demanda-Total"/>
      <sheetName val="V reservação"/>
      <sheetName val="Pre dimensADUTORA"/>
      <sheetName val="Lista"/>
      <sheetName val="Zona A"/>
      <sheetName val="Zona B"/>
      <sheetName val="EEAB1(3+1)3G"/>
      <sheetName val="Tabela"/>
    </sheetNames>
    <sheetDataSet>
      <sheetData sheetId="0" refreshError="1"/>
      <sheetData sheetId="1" refreshError="1"/>
      <sheetData sheetId="2" refreshError="1">
        <row r="125">
          <cell r="C125">
            <v>15.399999999999977</v>
          </cell>
          <cell r="E125">
            <v>19.659999999999968</v>
          </cell>
        </row>
        <row r="126">
          <cell r="C126">
            <v>15.542336341085161</v>
          </cell>
          <cell r="E126">
            <v>19.802336341085152</v>
          </cell>
        </row>
        <row r="127">
          <cell r="C127">
            <v>16.257148068197694</v>
          </cell>
          <cell r="E127">
            <v>20.517148068197685</v>
          </cell>
        </row>
        <row r="128">
          <cell r="C128">
            <v>17.518811323131445</v>
          </cell>
          <cell r="E128">
            <v>21.778811323131436</v>
          </cell>
        </row>
        <row r="129">
          <cell r="C129">
            <v>19.303780580867624</v>
          </cell>
          <cell r="E129">
            <v>23.563780580867615</v>
          </cell>
        </row>
        <row r="130">
          <cell r="C130">
            <v>21.598989322352281</v>
          </cell>
          <cell r="E130">
            <v>25.858989322352272</v>
          </cell>
        </row>
        <row r="131">
          <cell r="C131">
            <v>24.396686091835932</v>
          </cell>
          <cell r="E131">
            <v>28.656686091835923</v>
          </cell>
        </row>
        <row r="132">
          <cell r="C132">
            <v>27.42734006018452</v>
          </cell>
          <cell r="E132">
            <v>31.687340060184511</v>
          </cell>
        </row>
        <row r="133">
          <cell r="C133">
            <v>31.13573066002607</v>
          </cell>
          <cell r="E133">
            <v>35.395730660026061</v>
          </cell>
        </row>
        <row r="134">
          <cell r="C134">
            <v>35.325379219265528</v>
          </cell>
          <cell r="E134">
            <v>39.585379219265519</v>
          </cell>
        </row>
      </sheetData>
      <sheetData sheetId="3" refreshError="1"/>
      <sheetData sheetId="4" refreshError="1"/>
      <sheetData sheetId="5">
        <row r="125">
          <cell r="C125" t="str">
            <v>Total Item 3</v>
          </cell>
        </row>
      </sheetData>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ço"/>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ço"/>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TABELA RECURSOS"/>
      <sheetName val="CPU BÁSICA"/>
      <sheetName val="CPU BÁSICA 2"/>
      <sheetName val="CPU BÁSICA 1"/>
      <sheetName val="AUX 30 CONCRETO 35 MPa"/>
      <sheetName val="AUX 29 CHAMINÉ PV H = 1,00"/>
      <sheetName val="AUX 28 LASTRO DE SEIXO"/>
      <sheetName val="AUX 27 ESCAVAÇÃO MANUAL"/>
      <sheetName val="AUX 26 CONFECÇÃO SUPORTE "/>
      <sheetName val="AUX 25 CONFECÇÃO PLACA"/>
      <sheetName val="AUX 24 GUIA DE MADEIRA"/>
      <sheetName val="AUX 23 CONF TUBO 60"/>
      <sheetName val="AUX 22 ARGAMASSA 14"/>
      <sheetName val="AUX 21 ARGAMASSA 13"/>
      <sheetName val="AUX 20 AÇO CA 25"/>
      <sheetName val="AUX 19 AÇO CA 50"/>
      <sheetName val="AUX 18 AÇO CA 60"/>
      <sheetName val="AUX 17 CONCRETO CICLÓPICO 12"/>
      <sheetName val="AUX 16 CONCRETO 18 MPa TUBOS"/>
      <sheetName val="AUX 15 CONCRETO 25 MPa"/>
      <sheetName val="AUX 14 CONCRETO 20 MPa"/>
      <sheetName val="AUX 13 CONCRETO 15 MPa"/>
      <sheetName val="AUX 12 CONC 12 MPa"/>
      <sheetName val="AUX 11 CONCRETO 10 MPa"/>
      <sheetName val="AUX 10 FORMA COMP PLASTIIFCA"/>
      <sheetName val="AUX 09 FORMA COMUM"/>
      <sheetName val="AUX 08 USINAGEM CBUQ"/>
      <sheetName val="AUX 07 ESCAV CARGA JAZIDA"/>
      <sheetName val="AUX 06 EXPURGO JAZIDA"/>
      <sheetName val="AUX 05 LIMPEZA JAZIDA"/>
      <sheetName val="AUX 04 ALVENARIA DE TIJOLO"/>
      <sheetName val="AUX 03 FORNEC AÇO CA 60"/>
      <sheetName val="AUX 02 FORNEC AÇO CA 50"/>
      <sheetName val="AUX 01 FORNEC AÇO CA 25"/>
      <sheetName val="8.13 ARBUSTOS"/>
      <sheetName val="8.12 FORN IMPL PLACA SINAL"/>
      <sheetName val="8.11 PINTURA DE FAIXA"/>
      <sheetName val="8.10 FORNEC CAP-20"/>
      <sheetName val="8.9 FORNEC RR-2C"/>
      <sheetName val="8.8 FORNEC CM-30"/>
      <sheetName val="8.7TRANSPORTE MATERIAL JAZIDA"/>
      <sheetName val="8.6 CBUQ CAPA ROLAMENTO"/>
      <sheetName val="8.5 PINTURA LIGAÇÃO"/>
      <sheetName val="8.4 IMPRIMAÇÃO"/>
      <sheetName val="8.3 BASE"/>
      <sheetName val="8.2 SUBASE"/>
      <sheetName val="8.1 REGULARIZAÇÃO"/>
      <sheetName val="7.2 Instal eletrica"/>
      <sheetName val="6.5.4 Poste tubo galv.com lumin"/>
      <sheetName val="6.5.3 GUARDA RODAS"/>
      <sheetName val="6.5.2 GUARDA CORPO"/>
      <sheetName val="6.5.1 LAJE TRANSIÇÃO"/>
      <sheetName val="6.4.2.1 CIMBRAMNETO"/>
      <sheetName val="6.2.3 CONCRETO fck = 25,0 MPa"/>
      <sheetName val="6.1.2 PONTE SERVIÇO"/>
      <sheetName val="6.1.1 ESTACA PRE MOLD 30x30"/>
      <sheetName val="5.14 MANTA GEOTEXTIL (2)"/>
      <sheetName val="5.13 CAMADA DE AREIA"/>
      <sheetName val="5.12 CAMADA DE SEIXO"/>
      <sheetName val="5.11 GUARDA CORPO METALICO"/>
      <sheetName val="5.10 PASSEIO DE TIJOLO CERÂMICO"/>
      <sheetName val="5.9 CAMADA ENCH PASSEIO"/>
      <sheetName val="5.8 BANCO ARGAMASSA ARMADA"/>
      <sheetName val="5.7 GRAMA EM PLACA"/>
      <sheetName val="5.6 TERRA VEGETAL"/>
      <sheetName val="5.5 ESCOR DESCONTIUO VALA"/>
      <sheetName val="5.4 BOCA DE LOBO "/>
      <sheetName val="5.3 CX PASSAGEM TUBO 60"/>
      <sheetName val="5.2 MEIO FIO C SARJETA"/>
      <sheetName val="5.1 TUBULAÇÃO D=0,60 M"/>
      <sheetName val="4.2.6 JUNTA DILAT FUNGENBAND"/>
      <sheetName val="4.2.5 CONCRETO fck = 20,0 MPa"/>
      <sheetName val="4.2.4 AÇO CA 50"/>
      <sheetName val="4.2.3 FORMA"/>
      <sheetName val="4.2.2 LASTRO CONC MAGRO 10 MPa"/>
      <sheetName val="4.2.1 ESCAV MANUAL"/>
      <sheetName val="4.1.7 REATERRO MANUAL DE VALA"/>
      <sheetName val="4.1.6 MANTA GEOTEXTIL"/>
      <sheetName val="4.1.5 ESCAV MEC VALA"/>
      <sheetName val="4.1.4 PLACA PRE MOLDADA (2)"/>
      <sheetName val="4.1.3 PLACA PRE MOLDADA"/>
      <sheetName val="4.1.2 ESTACA PRE MOLDADA 20x20"/>
      <sheetName val="4.1.1 ESTACA PRE MOLDADA 25x25"/>
      <sheetName val="3.8 ESGOTAMENTO COM BOMBA"/>
      <sheetName val="3.7.3 COMPACTAÇÃO 100%"/>
      <sheetName val="3.6 MOMENTO TRANSP MAT 1a "/>
      <sheetName val="3.5 ESCAV MAT 1A CATEGORIA"/>
      <sheetName val="3.4 MOMENTO TRANSPORTE MAT AGUA"/>
      <sheetName val="3.3 ESCAV MAT COM AGUA"/>
      <sheetName val="3.2 EXEC ENSECADEIRA"/>
      <sheetName val="3.1 DESMATAMENTO MANUAL"/>
      <sheetName val="2.5  TRANSPORTE MAT REMOÇÃO"/>
      <sheetName val="2.4 REMOÇÃO DE ENTULHO"/>
      <sheetName val="2.3 DEMOL REM CONC ARMADO"/>
      <sheetName val="2.2 DEM REM ESTRUTURA MADEIRA"/>
      <sheetName val="2.1 REMANEJ FAMÍLIA"/>
      <sheetName val="1.5 Projeto executivo"/>
      <sheetName val="1.4 PLACA SINALIZAÇÃO"/>
      <sheetName val="1.3 LOC TOPOGRÁFICA"/>
      <sheetName val="1.2 Instal canteiro obras"/>
      <sheetName val=" 1.1 Mobilização e desmob "/>
      <sheetName val="Plan1"/>
    </sheetNames>
    <sheetDataSet>
      <sheetData sheetId="0"/>
      <sheetData sheetId="1">
        <row r="1">
          <cell r="G1" t="str">
            <v>BDI</v>
          </cell>
        </row>
        <row r="2">
          <cell r="C2" t="str">
            <v>Custo Unitário da Mão-de-obra</v>
          </cell>
          <cell r="G2">
            <v>0.23899999999999999</v>
          </cell>
        </row>
        <row r="3">
          <cell r="A3" t="str">
            <v>Item</v>
          </cell>
          <cell r="B3" t="str">
            <v>Código</v>
          </cell>
          <cell r="C3" t="str">
            <v>Denominação</v>
          </cell>
          <cell r="D3" t="str">
            <v>Valor mensal</v>
          </cell>
          <cell r="E3" t="str">
            <v>Encargos</v>
          </cell>
          <cell r="F3" t="str">
            <v>Custo Unitário</v>
          </cell>
          <cell r="G3" t="str">
            <v>Encargos sociais</v>
          </cell>
        </row>
        <row r="4">
          <cell r="A4">
            <v>1</v>
          </cell>
          <cell r="C4" t="str">
            <v>Salário Minimo</v>
          </cell>
          <cell r="D4">
            <v>300</v>
          </cell>
          <cell r="E4">
            <v>378.9</v>
          </cell>
          <cell r="F4">
            <v>3.0859000000000001</v>
          </cell>
          <cell r="G4">
            <v>1.2629999999999999</v>
          </cell>
        </row>
        <row r="5">
          <cell r="A5">
            <v>2</v>
          </cell>
          <cell r="B5" t="str">
            <v>T301</v>
          </cell>
          <cell r="C5" t="str">
            <v>MOTORISTA VEÍCULO LEVE</v>
          </cell>
          <cell r="D5">
            <v>870</v>
          </cell>
          <cell r="E5">
            <v>1098.81</v>
          </cell>
          <cell r="F5">
            <v>8.9490999999999996</v>
          </cell>
        </row>
        <row r="6">
          <cell r="A6">
            <v>3</v>
          </cell>
          <cell r="B6">
            <v>7302</v>
          </cell>
          <cell r="C6" t="str">
            <v>MOTORISTA DE CAMINHÃO</v>
          </cell>
          <cell r="D6">
            <v>960</v>
          </cell>
          <cell r="E6">
            <v>1212.48</v>
          </cell>
          <cell r="F6">
            <v>9.8749000000000002</v>
          </cell>
          <cell r="G6" t="str">
            <v>GRUPO 1</v>
          </cell>
        </row>
        <row r="7">
          <cell r="A7">
            <v>4</v>
          </cell>
          <cell r="B7" t="str">
            <v>T303</v>
          </cell>
          <cell r="C7" t="str">
            <v>MOTORISTA DE VEÍCULO ESPECIAL</v>
          </cell>
          <cell r="D7">
            <v>1020</v>
          </cell>
          <cell r="E7">
            <v>1288.26</v>
          </cell>
          <cell r="F7">
            <v>10.492100000000001</v>
          </cell>
          <cell r="G7" t="str">
            <v>GRUPO 2</v>
          </cell>
        </row>
        <row r="8">
          <cell r="A8">
            <v>5</v>
          </cell>
          <cell r="B8" t="str">
            <v>T311</v>
          </cell>
          <cell r="C8" t="str">
            <v>OPERADOR DE EQUIPAMENTO LEVE 1</v>
          </cell>
          <cell r="D8">
            <v>720</v>
          </cell>
          <cell r="E8">
            <v>909.36</v>
          </cell>
          <cell r="F8">
            <v>7.4062000000000001</v>
          </cell>
          <cell r="G8" t="str">
            <v>GRUPO 3</v>
          </cell>
        </row>
        <row r="9">
          <cell r="A9">
            <v>6</v>
          </cell>
          <cell r="B9" t="str">
            <v>T312</v>
          </cell>
          <cell r="C9" t="str">
            <v>OPERADOR DE EQUIPAMENTO LEVE 2</v>
          </cell>
          <cell r="D9">
            <v>810</v>
          </cell>
          <cell r="E9">
            <v>1023.03</v>
          </cell>
          <cell r="F9">
            <v>8.3320000000000007</v>
          </cell>
        </row>
        <row r="10">
          <cell r="A10">
            <v>7</v>
          </cell>
          <cell r="B10" t="str">
            <v>T313</v>
          </cell>
          <cell r="C10" t="str">
            <v>OPERADOR DE EQUIP. PESADO</v>
          </cell>
          <cell r="D10">
            <v>1050</v>
          </cell>
          <cell r="E10">
            <v>1326.15</v>
          </cell>
          <cell r="F10">
            <v>10.800700000000001</v>
          </cell>
        </row>
        <row r="11">
          <cell r="A11">
            <v>8</v>
          </cell>
          <cell r="B11" t="str">
            <v>T314</v>
          </cell>
          <cell r="C11" t="str">
            <v>OPERADOR DE EQUIP. ESPECIAL</v>
          </cell>
          <cell r="D11">
            <v>1110</v>
          </cell>
          <cell r="E11">
            <v>1401.93</v>
          </cell>
          <cell r="F11">
            <v>11.417899999999999</v>
          </cell>
        </row>
        <row r="12">
          <cell r="A12">
            <v>9</v>
          </cell>
          <cell r="B12" t="str">
            <v>T401</v>
          </cell>
          <cell r="C12" t="str">
            <v>PRÉ-MARCADOR</v>
          </cell>
          <cell r="D12">
            <v>1110</v>
          </cell>
          <cell r="E12">
            <v>1401.93</v>
          </cell>
          <cell r="F12">
            <v>11.417899999999999</v>
          </cell>
        </row>
        <row r="13">
          <cell r="A13">
            <v>10</v>
          </cell>
          <cell r="C13" t="str">
            <v>ASSISTENTE SOCIAL</v>
          </cell>
          <cell r="D13">
            <v>2100</v>
          </cell>
          <cell r="E13">
            <v>2652.3</v>
          </cell>
          <cell r="F13">
            <v>21.601400000000002</v>
          </cell>
        </row>
        <row r="14">
          <cell r="A14">
            <v>11</v>
          </cell>
          <cell r="B14" t="str">
            <v>T501</v>
          </cell>
          <cell r="C14" t="str">
            <v xml:space="preserve">ENCARREGADO DE TURMA </v>
          </cell>
          <cell r="D14">
            <v>1110</v>
          </cell>
          <cell r="E14">
            <v>1401.93</v>
          </cell>
          <cell r="F14">
            <v>11.417899999999999</v>
          </cell>
        </row>
        <row r="15">
          <cell r="A15">
            <v>12</v>
          </cell>
          <cell r="B15" t="str">
            <v>T511</v>
          </cell>
          <cell r="C15" t="str">
            <v>ENCARREGADO DE PAVIMENTAÇÃO</v>
          </cell>
          <cell r="D15">
            <v>2100</v>
          </cell>
          <cell r="E15">
            <v>2652.3</v>
          </cell>
          <cell r="F15">
            <v>21.601400000000002</v>
          </cell>
        </row>
        <row r="16">
          <cell r="A16">
            <v>13</v>
          </cell>
          <cell r="B16" t="str">
            <v>T512</v>
          </cell>
          <cell r="C16" t="str">
            <v>ENCARREGADO DE BRITAGEM</v>
          </cell>
          <cell r="D16">
            <v>2100</v>
          </cell>
          <cell r="E16">
            <v>2652.3</v>
          </cell>
          <cell r="F16">
            <v>21.601400000000002</v>
          </cell>
        </row>
        <row r="17">
          <cell r="A17">
            <v>14</v>
          </cell>
          <cell r="C17" t="str">
            <v>TOPOGRAFO</v>
          </cell>
          <cell r="D17">
            <v>1230</v>
          </cell>
          <cell r="E17">
            <v>1553.49</v>
          </cell>
          <cell r="F17">
            <v>12.652200000000001</v>
          </cell>
        </row>
        <row r="18">
          <cell r="A18">
            <v>15</v>
          </cell>
          <cell r="B18" t="str">
            <v>T602</v>
          </cell>
          <cell r="C18" t="str">
            <v>MONTADOR</v>
          </cell>
          <cell r="D18">
            <v>780</v>
          </cell>
          <cell r="E18">
            <v>985.14</v>
          </cell>
          <cell r="F18">
            <v>8.0234000000000005</v>
          </cell>
        </row>
        <row r="19">
          <cell r="A19">
            <v>16</v>
          </cell>
          <cell r="B19" t="str">
            <v>T603</v>
          </cell>
          <cell r="C19" t="str">
            <v>CARPINTEIRO</v>
          </cell>
          <cell r="D19">
            <v>780</v>
          </cell>
          <cell r="E19">
            <v>985.14</v>
          </cell>
          <cell r="F19">
            <v>8.0234000000000005</v>
          </cell>
        </row>
        <row r="20">
          <cell r="A20">
            <v>17</v>
          </cell>
          <cell r="B20" t="str">
            <v>T604</v>
          </cell>
          <cell r="C20" t="str">
            <v>PEDREIRO</v>
          </cell>
          <cell r="D20">
            <v>780</v>
          </cell>
          <cell r="E20">
            <v>985.14</v>
          </cell>
          <cell r="F20">
            <v>8.0234000000000005</v>
          </cell>
        </row>
        <row r="21">
          <cell r="A21">
            <v>18</v>
          </cell>
          <cell r="B21" t="str">
            <v>T605</v>
          </cell>
          <cell r="C21" t="str">
            <v>ARMADOR</v>
          </cell>
          <cell r="D21">
            <v>780</v>
          </cell>
          <cell r="E21">
            <v>985.14</v>
          </cell>
          <cell r="F21">
            <v>8.0234000000000005</v>
          </cell>
        </row>
        <row r="22">
          <cell r="A22">
            <v>19</v>
          </cell>
          <cell r="B22" t="str">
            <v>T606</v>
          </cell>
          <cell r="C22" t="str">
            <v>FERREIRO</v>
          </cell>
          <cell r="D22">
            <v>780</v>
          </cell>
          <cell r="E22">
            <v>985.14</v>
          </cell>
          <cell r="F22">
            <v>8.0234000000000005</v>
          </cell>
        </row>
        <row r="23">
          <cell r="A23">
            <v>20</v>
          </cell>
          <cell r="B23" t="str">
            <v>T607</v>
          </cell>
          <cell r="C23" t="str">
            <v>PINTOR</v>
          </cell>
          <cell r="D23">
            <v>780</v>
          </cell>
          <cell r="E23">
            <v>985.14</v>
          </cell>
          <cell r="F23">
            <v>8.0234000000000005</v>
          </cell>
        </row>
        <row r="24">
          <cell r="A24">
            <v>21</v>
          </cell>
          <cell r="B24" t="str">
            <v>T608</v>
          </cell>
          <cell r="C24" t="str">
            <v>SOLDADOR</v>
          </cell>
          <cell r="D24">
            <v>780</v>
          </cell>
          <cell r="E24">
            <v>985.14</v>
          </cell>
          <cell r="F24">
            <v>8.0234000000000005</v>
          </cell>
        </row>
        <row r="25">
          <cell r="A25">
            <v>22</v>
          </cell>
          <cell r="B25" t="str">
            <v>T610</v>
          </cell>
          <cell r="C25" t="str">
            <v>SERRALHEIRO</v>
          </cell>
          <cell r="D25">
            <v>780</v>
          </cell>
          <cell r="E25">
            <v>985.14</v>
          </cell>
          <cell r="F25">
            <v>8.0234000000000005</v>
          </cell>
        </row>
        <row r="26">
          <cell r="A26">
            <v>23</v>
          </cell>
          <cell r="B26" t="str">
            <v>T701</v>
          </cell>
          <cell r="C26" t="str">
            <v>SERVENTE</v>
          </cell>
          <cell r="D26">
            <v>570</v>
          </cell>
          <cell r="E26">
            <v>719.91</v>
          </cell>
          <cell r="F26">
            <v>5.8632</v>
          </cell>
        </row>
        <row r="27">
          <cell r="A27">
            <v>24</v>
          </cell>
          <cell r="B27" t="str">
            <v>T702</v>
          </cell>
          <cell r="C27" t="str">
            <v>AJUDANTE</v>
          </cell>
          <cell r="D27">
            <v>630</v>
          </cell>
          <cell r="E27">
            <v>795.69</v>
          </cell>
          <cell r="F27">
            <v>6.4804000000000004</v>
          </cell>
        </row>
        <row r="28">
          <cell r="A28">
            <v>25</v>
          </cell>
          <cell r="C28" t="str">
            <v>ELETRICISTA</v>
          </cell>
          <cell r="D28">
            <v>780</v>
          </cell>
          <cell r="E28">
            <v>985.14</v>
          </cell>
          <cell r="F28">
            <v>8.0234000000000005</v>
          </cell>
        </row>
        <row r="29">
          <cell r="A29">
            <v>26</v>
          </cell>
          <cell r="C29" t="str">
            <v>ADIC. M.O. - FERRAMENTAS</v>
          </cell>
          <cell r="F29">
            <v>0.15509999999999999</v>
          </cell>
        </row>
        <row r="30">
          <cell r="A30">
            <v>27</v>
          </cell>
          <cell r="C30" t="str">
            <v>ADIC. M.O. - FERRAMENTAS</v>
          </cell>
          <cell r="F30">
            <v>0.2051</v>
          </cell>
        </row>
        <row r="32">
          <cell r="C32" t="str">
            <v>Custo Horário de Equipamentos</v>
          </cell>
        </row>
        <row r="33">
          <cell r="A33" t="str">
            <v>Item</v>
          </cell>
          <cell r="B33" t="str">
            <v>Código</v>
          </cell>
          <cell r="C33" t="str">
            <v>Equipamento</v>
          </cell>
          <cell r="D33" t="str">
            <v>Aquisição</v>
          </cell>
          <cell r="E33" t="str">
            <v>Improdutivo</v>
          </cell>
          <cell r="F33" t="str">
            <v>Operativo</v>
          </cell>
        </row>
        <row r="34">
          <cell r="A34">
            <v>30</v>
          </cell>
          <cell r="B34" t="str">
            <v>E001</v>
          </cell>
          <cell r="C34" t="str">
            <v>TRATOR DE ESTEIRA NH 7D (67 kW)</v>
          </cell>
          <cell r="E34">
            <v>10.800700000000001</v>
          </cell>
          <cell r="F34">
            <v>105.14709999999999</v>
          </cell>
        </row>
        <row r="35">
          <cell r="A35">
            <v>31</v>
          </cell>
          <cell r="B35" t="str">
            <v>E002</v>
          </cell>
          <cell r="C35" t="str">
            <v>TRATOR DE ESTEIRA CAT D6M (106 KW)</v>
          </cell>
          <cell r="E35">
            <v>10.800700000000001</v>
          </cell>
          <cell r="F35">
            <v>183.96770000000001</v>
          </cell>
        </row>
        <row r="36">
          <cell r="A36">
            <v>32</v>
          </cell>
          <cell r="B36" t="str">
            <v>E003</v>
          </cell>
          <cell r="C36" t="str">
            <v>TRATOR DE ESTEIRA CAT D8R (228 kW)</v>
          </cell>
          <cell r="E36">
            <v>10.800700000000001</v>
          </cell>
          <cell r="F36">
            <v>355.20600000000002</v>
          </cell>
        </row>
        <row r="37">
          <cell r="A37">
            <v>33</v>
          </cell>
          <cell r="B37" t="str">
            <v>E006</v>
          </cell>
          <cell r="C37" t="str">
            <v>MOTONIVELADORA CAT 120H (100 kW)</v>
          </cell>
          <cell r="E37">
            <v>11.417899999999999</v>
          </cell>
          <cell r="F37">
            <v>124.56229999999999</v>
          </cell>
        </row>
        <row r="38">
          <cell r="A38">
            <v>34</v>
          </cell>
          <cell r="B38" t="str">
            <v>E007</v>
          </cell>
          <cell r="C38" t="str">
            <v>TRATOR AGRÍCOLA M F-292/4 (77 kW)</v>
          </cell>
          <cell r="E38">
            <v>8.3320000000000007</v>
          </cell>
          <cell r="F38">
            <v>66.749700000000004</v>
          </cell>
        </row>
        <row r="39">
          <cell r="A39">
            <v>35</v>
          </cell>
          <cell r="B39" t="str">
            <v>E009</v>
          </cell>
          <cell r="C39" t="str">
            <v>CARREGAD. PNEUS CAT  924G  1,80 M3 ( 89 kW)</v>
          </cell>
          <cell r="E39">
            <v>10.800700000000001</v>
          </cell>
          <cell r="F39">
            <v>102.96259999999999</v>
          </cell>
        </row>
        <row r="40">
          <cell r="A40">
            <v>36</v>
          </cell>
          <cell r="B40" t="str">
            <v>E010</v>
          </cell>
          <cell r="C40" t="str">
            <v>CARREGAD. PNEUS CAT 950G 2,90 M3 (135 kW)</v>
          </cell>
          <cell r="E40">
            <v>10.800700000000001</v>
          </cell>
          <cell r="F40">
            <v>167.08199999999999</v>
          </cell>
        </row>
        <row r="41">
          <cell r="A41">
            <v>37</v>
          </cell>
          <cell r="B41" t="str">
            <v>E011</v>
          </cell>
          <cell r="C41" t="str">
            <v>RETROESCAVADEIRA MF-86HF (57 kW)</v>
          </cell>
          <cell r="E41">
            <v>10.800700000000001</v>
          </cell>
          <cell r="F41">
            <v>55.758699999999997</v>
          </cell>
        </row>
        <row r="42">
          <cell r="A42">
            <v>38</v>
          </cell>
          <cell r="B42" t="str">
            <v>E013</v>
          </cell>
          <cell r="C42" t="str">
            <v>ROLO COMP PÉ CARNEIRO CA-25-PD  (85 kW)</v>
          </cell>
          <cell r="E42">
            <v>8.3320000000000007</v>
          </cell>
          <cell r="F42">
            <v>112.70350000000001</v>
          </cell>
        </row>
        <row r="43">
          <cell r="A43">
            <v>43</v>
          </cell>
          <cell r="B43" t="str">
            <v>E062</v>
          </cell>
          <cell r="C43" t="str">
            <v>ESCAVADEIRA HIDR. CAT 330CL (182 kW)</v>
          </cell>
          <cell r="E43">
            <v>11.417899999999999</v>
          </cell>
          <cell r="F43">
            <v>257.74020000000002</v>
          </cell>
        </row>
        <row r="44">
          <cell r="A44">
            <v>44</v>
          </cell>
          <cell r="B44" t="str">
            <v>E063</v>
          </cell>
          <cell r="C44" t="str">
            <v>ESCAVADEIRA HIDR. CAT 320CL (102 kW)</v>
          </cell>
          <cell r="E44">
            <v>11.417899999999999</v>
          </cell>
          <cell r="F44">
            <v>157.3682</v>
          </cell>
        </row>
        <row r="45">
          <cell r="A45">
            <v>47</v>
          </cell>
          <cell r="B45" t="str">
            <v>E101</v>
          </cell>
          <cell r="C45" t="str">
            <v>GRADE DE DISCOS GA 24 x 24</v>
          </cell>
          <cell r="E45">
            <v>0</v>
          </cell>
          <cell r="F45">
            <v>2.4575999999999998</v>
          </cell>
        </row>
        <row r="46">
          <cell r="A46">
            <v>48</v>
          </cell>
          <cell r="B46" t="str">
            <v>E102</v>
          </cell>
          <cell r="C46" t="str">
            <v>ROLO COMP TANDEM CC-422C (93 kW)</v>
          </cell>
          <cell r="E46">
            <v>8.3320000000000007</v>
          </cell>
          <cell r="F46">
            <v>132.7011</v>
          </cell>
        </row>
        <row r="47">
          <cell r="A47">
            <v>51</v>
          </cell>
          <cell r="B47" t="str">
            <v>E105</v>
          </cell>
          <cell r="C47" t="str">
            <v>ROLO COMP PNEUS SP 8000  (97 kW)</v>
          </cell>
          <cell r="E47">
            <v>8.3320000000000007</v>
          </cell>
          <cell r="F47">
            <v>111.97880000000001</v>
          </cell>
        </row>
        <row r="48">
          <cell r="A48">
            <v>55</v>
          </cell>
          <cell r="B48" t="str">
            <v>E107</v>
          </cell>
          <cell r="C48" t="str">
            <v>VASSOURA MECÂNICA REBOCÁVEL</v>
          </cell>
          <cell r="E48">
            <v>0</v>
          </cell>
          <cell r="F48">
            <v>4.0309999999999997</v>
          </cell>
        </row>
        <row r="49">
          <cell r="A49">
            <v>56</v>
          </cell>
          <cell r="B49" t="str">
            <v>E110</v>
          </cell>
          <cell r="C49" t="str">
            <v>TANQUE ESTOCAGEM DE ASFALTO 20.000 L</v>
          </cell>
          <cell r="E49">
            <v>0</v>
          </cell>
          <cell r="F49">
            <v>4.1859999999999999</v>
          </cell>
        </row>
        <row r="50">
          <cell r="A50">
            <v>57</v>
          </cell>
          <cell r="B50" t="str">
            <v>E111</v>
          </cell>
          <cell r="C50" t="str">
            <v>EQUIP. DISTR. ASFALTO S/ CAMINHÃO (150 kW)</v>
          </cell>
          <cell r="E50">
            <v>9.8749000000000002</v>
          </cell>
          <cell r="F50">
            <v>98.639300000000006</v>
          </cell>
        </row>
        <row r="51">
          <cell r="A51">
            <v>58</v>
          </cell>
          <cell r="B51" t="str">
            <v>E112</v>
          </cell>
          <cell r="C51" t="str">
            <v>AQUECEDOR DE FLUÍDO TÉRMICO</v>
          </cell>
          <cell r="E51">
            <v>0</v>
          </cell>
          <cell r="F51">
            <v>21.924800000000001</v>
          </cell>
        </row>
        <row r="52">
          <cell r="A52">
            <v>74</v>
          </cell>
          <cell r="B52" t="str">
            <v>E139</v>
          </cell>
          <cell r="C52" t="str">
            <v>ROLO COMP VIBRO LISO CA-25D  (86 kW)</v>
          </cell>
          <cell r="E52">
            <v>8.3320000000000007</v>
          </cell>
          <cell r="F52">
            <v>111.0277</v>
          </cell>
        </row>
        <row r="53">
          <cell r="A53">
            <v>75</v>
          </cell>
          <cell r="B53" t="str">
            <v>E147</v>
          </cell>
          <cell r="C53" t="str">
            <v>USINA ASFÁLTO A QUENTE 90/120 T/H (188 kW)</v>
          </cell>
          <cell r="E53">
            <v>11.417899999999999</v>
          </cell>
          <cell r="F53">
            <v>200.3177</v>
          </cell>
        </row>
        <row r="54">
          <cell r="A54">
            <v>76</v>
          </cell>
          <cell r="B54" t="str">
            <v>E149</v>
          </cell>
          <cell r="C54" t="str">
            <v>VIBRO-ACAB. ASFÁLTO VDA-600BM (74 kW)</v>
          </cell>
          <cell r="E54">
            <v>11.417899999999999</v>
          </cell>
          <cell r="F54">
            <v>134.78290000000001</v>
          </cell>
        </row>
        <row r="55">
          <cell r="A55">
            <v>85</v>
          </cell>
          <cell r="B55" t="str">
            <v>E202</v>
          </cell>
          <cell r="C55" t="str">
            <v>COMPRESSOR DE AR 400 PCM (89 kW)</v>
          </cell>
          <cell r="E55">
            <v>8.3320000000000007</v>
          </cell>
          <cell r="F55">
            <v>63.345700000000001</v>
          </cell>
        </row>
        <row r="56">
          <cell r="A56">
            <v>86</v>
          </cell>
          <cell r="B56" t="str">
            <v>E208</v>
          </cell>
          <cell r="C56" t="str">
            <v>COMPRESSOR DE AR 200 PCM (58 kW)</v>
          </cell>
          <cell r="E56">
            <v>8.3320000000000007</v>
          </cell>
          <cell r="F56">
            <v>47.635599999999997</v>
          </cell>
        </row>
        <row r="57">
          <cell r="A57">
            <v>92</v>
          </cell>
          <cell r="B57" t="str">
            <v>E211</v>
          </cell>
          <cell r="C57" t="str">
            <v>MAQUINA P/ PINTURA (2 kW)</v>
          </cell>
          <cell r="E57">
            <v>0</v>
          </cell>
          <cell r="F57">
            <v>0.9577</v>
          </cell>
        </row>
        <row r="58">
          <cell r="A58">
            <v>93</v>
          </cell>
          <cell r="B58" t="str">
            <v>E210</v>
          </cell>
          <cell r="C58" t="str">
            <v>MARTELETE - ROMPEDOR 33 kg</v>
          </cell>
          <cell r="E58">
            <v>7.4062000000000001</v>
          </cell>
          <cell r="F58">
            <v>9.7596000000000007</v>
          </cell>
        </row>
        <row r="59">
          <cell r="A59">
            <v>94</v>
          </cell>
          <cell r="B59" t="str">
            <v>E302</v>
          </cell>
          <cell r="C59" t="str">
            <v>BETONEIRA - 320 L (4 kW)</v>
          </cell>
          <cell r="E59">
            <v>8.3320000000000007</v>
          </cell>
          <cell r="F59">
            <v>9.9809000000000001</v>
          </cell>
        </row>
        <row r="60">
          <cell r="A60">
            <v>98</v>
          </cell>
          <cell r="B60" t="str">
            <v>E303</v>
          </cell>
          <cell r="C60" t="str">
            <v>BETONEIRA - 750 L (9 kW)</v>
          </cell>
          <cell r="E60">
            <v>8.3320000000000007</v>
          </cell>
          <cell r="F60">
            <v>12.4125</v>
          </cell>
        </row>
        <row r="61">
          <cell r="A61">
            <v>99</v>
          </cell>
          <cell r="B61" t="str">
            <v>E304</v>
          </cell>
          <cell r="C61" t="str">
            <v>TRANSP. MANUAL - CARRINHO DE MÃO 80 L</v>
          </cell>
          <cell r="E61">
            <v>0</v>
          </cell>
          <cell r="F61">
            <v>0.13339999999999999</v>
          </cell>
        </row>
        <row r="62">
          <cell r="A62">
            <v>101</v>
          </cell>
          <cell r="B62" t="str">
            <v>E305</v>
          </cell>
          <cell r="C62" t="str">
            <v>TRANSP. MANUAL - GERICA 180 L</v>
          </cell>
          <cell r="E62">
            <v>0</v>
          </cell>
          <cell r="F62">
            <v>0.23350000000000001</v>
          </cell>
        </row>
        <row r="63">
          <cell r="A63">
            <v>103</v>
          </cell>
          <cell r="B63" t="str">
            <v>E306</v>
          </cell>
          <cell r="C63" t="str">
            <v>VIBRADOR DE CONC. - DE IMERSÃO (2 kW)</v>
          </cell>
          <cell r="E63">
            <v>7.4062000000000001</v>
          </cell>
          <cell r="F63">
            <v>8.8386999999999993</v>
          </cell>
        </row>
        <row r="64">
          <cell r="A64">
            <v>104</v>
          </cell>
          <cell r="B64" t="str">
            <v>E310</v>
          </cell>
          <cell r="C64" t="str">
            <v>FAB.PRÉ-MOLD CONC TUBOS D=0,60 M (2 kW)</v>
          </cell>
          <cell r="E64">
            <v>0</v>
          </cell>
          <cell r="F64">
            <v>7.3996000000000004</v>
          </cell>
        </row>
        <row r="65">
          <cell r="A65">
            <v>105</v>
          </cell>
          <cell r="B65" t="str">
            <v>E311</v>
          </cell>
          <cell r="C65" t="str">
            <v>FAB PRÉ-MOLD CONC TUBOS D=0,80 M (2 kW)</v>
          </cell>
          <cell r="E65">
            <v>0</v>
          </cell>
          <cell r="F65">
            <v>7.1071999999999997</v>
          </cell>
        </row>
        <row r="66">
          <cell r="A66">
            <v>106</v>
          </cell>
          <cell r="B66" t="str">
            <v>E312</v>
          </cell>
          <cell r="C66" t="str">
            <v>FAB PRÉ-MOLD CONC TUBOS D=1,00 M (2 kW)</v>
          </cell>
          <cell r="E66">
            <v>0</v>
          </cell>
          <cell r="F66">
            <v>7.4747000000000003</v>
          </cell>
        </row>
        <row r="67">
          <cell r="A67">
            <v>107</v>
          </cell>
          <cell r="B67" t="str">
            <v>E313</v>
          </cell>
          <cell r="C67" t="str">
            <v>FAB PRÉ-MOLD CONC TUBOS D=1,20 M (2 kW)</v>
          </cell>
          <cell r="E67">
            <v>0</v>
          </cell>
          <cell r="F67">
            <v>7.8887</v>
          </cell>
        </row>
        <row r="68">
          <cell r="A68">
            <v>108</v>
          </cell>
          <cell r="B68" t="str">
            <v>E314</v>
          </cell>
          <cell r="C68" t="str">
            <v>FAB PRÉ-MOLD CONC TUBOS D=1,50 M (2 kW)</v>
          </cell>
          <cell r="E68">
            <v>0</v>
          </cell>
          <cell r="F68">
            <v>7.8056999999999999</v>
          </cell>
        </row>
        <row r="69">
          <cell r="A69">
            <v>129</v>
          </cell>
          <cell r="B69" t="str">
            <v>E400</v>
          </cell>
          <cell r="C69" t="str">
            <v>CAMINHÃO BASCULANTE - 5 m3 - 8,8 t (155 kW)</v>
          </cell>
          <cell r="E69">
            <v>9.8749000000000002</v>
          </cell>
          <cell r="F69">
            <v>86.413799999999995</v>
          </cell>
        </row>
        <row r="70">
          <cell r="A70">
            <v>130</v>
          </cell>
          <cell r="B70" t="str">
            <v>E402</v>
          </cell>
          <cell r="C70" t="str">
            <v>CAMINHÃO CARROCERIA - 15t (170 kW)</v>
          </cell>
          <cell r="E70">
            <v>9.8749000000000002</v>
          </cell>
          <cell r="F70">
            <v>108.3706</v>
          </cell>
        </row>
        <row r="71">
          <cell r="A71">
            <v>131</v>
          </cell>
          <cell r="B71" t="str">
            <v>E403</v>
          </cell>
          <cell r="C71" t="str">
            <v>CAMINHÃO BASCULANTE 6 m3  (150 kW)</v>
          </cell>
          <cell r="E71">
            <v>9.8749000000000002</v>
          </cell>
          <cell r="F71">
            <v>97.9148</v>
          </cell>
        </row>
        <row r="72">
          <cell r="A72">
            <v>135</v>
          </cell>
          <cell r="B72" t="str">
            <v>E407</v>
          </cell>
          <cell r="C72" t="str">
            <v>CAMINHÃO TANQUE 10.000 L (170 kW)</v>
          </cell>
          <cell r="E72">
            <v>9.8749000000000002</v>
          </cell>
          <cell r="F72">
            <v>109.7187</v>
          </cell>
        </row>
        <row r="73">
          <cell r="A73">
            <v>136</v>
          </cell>
          <cell r="B73" t="str">
            <v>E408</v>
          </cell>
          <cell r="C73" t="str">
            <v>CAMINHÃO CARROCERIA - 4t (80 kW)</v>
          </cell>
          <cell r="E73">
            <v>9.8749000000000002</v>
          </cell>
          <cell r="F73">
            <v>54.107700000000001</v>
          </cell>
        </row>
        <row r="74">
          <cell r="A74">
            <v>137</v>
          </cell>
          <cell r="B74" t="str">
            <v>E416</v>
          </cell>
          <cell r="C74" t="str">
            <v>VEÍCULO LEVE - PICK UP (4 X 4) (98 kW)</v>
          </cell>
          <cell r="E74">
            <v>8.9490999999999996</v>
          </cell>
          <cell r="F74">
            <v>45.479300000000002</v>
          </cell>
        </row>
        <row r="75">
          <cell r="A75">
            <v>145</v>
          </cell>
          <cell r="B75" t="str">
            <v>E404</v>
          </cell>
          <cell r="C75" t="str">
            <v>CAMINHÃO BASCULANTE 10 m3 - 15 t (170 kW)</v>
          </cell>
          <cell r="E75">
            <v>9.8749000000000002</v>
          </cell>
          <cell r="F75">
            <v>111.63209999999999</v>
          </cell>
        </row>
        <row r="76">
          <cell r="A76">
            <v>146</v>
          </cell>
          <cell r="B76" t="str">
            <v>E432</v>
          </cell>
          <cell r="C76" t="str">
            <v>CAMINHÃO BASCULANTE 20 t (279 kW)</v>
          </cell>
          <cell r="E76">
            <v>9.8749000000000002</v>
          </cell>
          <cell r="F76">
            <v>166.3605</v>
          </cell>
        </row>
        <row r="77">
          <cell r="A77">
            <v>147</v>
          </cell>
          <cell r="B77" t="str">
            <v>E434</v>
          </cell>
          <cell r="C77" t="str">
            <v>CAMINHÃO CARROC C/ GUINDAUTO (150 kW)</v>
          </cell>
          <cell r="E77">
            <v>9.8749000000000002</v>
          </cell>
          <cell r="F77">
            <v>94.581900000000005</v>
          </cell>
        </row>
        <row r="78">
          <cell r="A78">
            <v>148</v>
          </cell>
        </row>
        <row r="79">
          <cell r="A79">
            <v>150</v>
          </cell>
          <cell r="B79" t="str">
            <v>E501</v>
          </cell>
          <cell r="C79" t="str">
            <v>GRUPO GERADOR 36 / 40 KVA (32 kW)</v>
          </cell>
          <cell r="E79">
            <v>8.3320000000000007</v>
          </cell>
          <cell r="F79">
            <v>33.636000000000003</v>
          </cell>
        </row>
        <row r="80">
          <cell r="A80">
            <v>151</v>
          </cell>
          <cell r="B80" t="str">
            <v>E503</v>
          </cell>
          <cell r="C80" t="str">
            <v>GRUPO GERADOR 164 / 180 KVA (144 kW)</v>
          </cell>
          <cell r="E80">
            <v>8.3320000000000007</v>
          </cell>
          <cell r="F80">
            <v>96.774699999999996</v>
          </cell>
        </row>
        <row r="81">
          <cell r="A81">
            <v>156</v>
          </cell>
          <cell r="B81" t="str">
            <v>E509</v>
          </cell>
          <cell r="C81" t="str">
            <v>GRUPO GERADOR 25,0 / 18,0 KVA (20 kW)</v>
          </cell>
          <cell r="E81">
            <v>8.3320000000000007</v>
          </cell>
          <cell r="F81">
            <v>21.651499999999999</v>
          </cell>
        </row>
        <row r="82">
          <cell r="A82">
            <v>162</v>
          </cell>
          <cell r="B82" t="str">
            <v>E903</v>
          </cell>
          <cell r="C82" t="str">
            <v>BATE-ESTACAS GRAV. 3.500/4.000 KG (160 kW)</v>
          </cell>
          <cell r="E82">
            <v>8.3320000000000007</v>
          </cell>
          <cell r="F82">
            <v>99.670699999999997</v>
          </cell>
        </row>
        <row r="83">
          <cell r="A83">
            <v>163</v>
          </cell>
          <cell r="B83" t="str">
            <v>E904</v>
          </cell>
          <cell r="C83" t="str">
            <v>SERRA CIRCULAR 12" (4 kW)</v>
          </cell>
          <cell r="E83">
            <v>0</v>
          </cell>
          <cell r="F83">
            <v>0.1948</v>
          </cell>
        </row>
        <row r="84">
          <cell r="A84">
            <v>165</v>
          </cell>
          <cell r="B84" t="str">
            <v>E906</v>
          </cell>
          <cell r="C84" t="str">
            <v>SOQUETE VIBRATÓRIO (2 kW)</v>
          </cell>
          <cell r="E84">
            <v>7.4062000000000001</v>
          </cell>
          <cell r="F84">
            <v>13.911199999999999</v>
          </cell>
        </row>
        <row r="85">
          <cell r="A85">
            <v>166</v>
          </cell>
          <cell r="B85" t="str">
            <v>E907</v>
          </cell>
          <cell r="C85" t="str">
            <v>CONJUNTO MOTO-BOMBA (11 kW)</v>
          </cell>
          <cell r="E85">
            <v>0</v>
          </cell>
          <cell r="F85">
            <v>13.8764</v>
          </cell>
        </row>
        <row r="86">
          <cell r="A86">
            <v>167</v>
          </cell>
          <cell r="B86" t="str">
            <v>E908</v>
          </cell>
          <cell r="C86" t="str">
            <v>MÁQUINA PINTURA - DERMAC FAIXAS (44 kW)</v>
          </cell>
          <cell r="E86">
            <v>11.417899999999999</v>
          </cell>
          <cell r="F86">
            <v>65.1999</v>
          </cell>
        </row>
        <row r="87">
          <cell r="A87">
            <v>169</v>
          </cell>
          <cell r="B87" t="str">
            <v>E910</v>
          </cell>
        </row>
        <row r="88">
          <cell r="A88">
            <v>170</v>
          </cell>
          <cell r="B88" t="str">
            <v>E917</v>
          </cell>
          <cell r="C88" t="str">
            <v>MÁQUINA UNIVERSAL CORTE (4 kW)</v>
          </cell>
          <cell r="E88">
            <v>7.4062000000000001</v>
          </cell>
          <cell r="F88">
            <v>11.594900000000001</v>
          </cell>
        </row>
        <row r="89">
          <cell r="A89">
            <v>171</v>
          </cell>
          <cell r="B89" t="str">
            <v>E918</v>
          </cell>
          <cell r="C89" t="str">
            <v>PRENSA EXCÊNTRICA (1 kW)</v>
          </cell>
          <cell r="E89">
            <v>0</v>
          </cell>
          <cell r="F89">
            <v>2.4619</v>
          </cell>
        </row>
        <row r="90">
          <cell r="A90">
            <v>172</v>
          </cell>
          <cell r="B90" t="str">
            <v>E919</v>
          </cell>
          <cell r="C90" t="str">
            <v>GUILHOTINA 8 t (3 kW)</v>
          </cell>
          <cell r="E90">
            <v>0</v>
          </cell>
          <cell r="F90">
            <v>4.2878999999999996</v>
          </cell>
        </row>
        <row r="91">
          <cell r="A91">
            <v>173</v>
          </cell>
          <cell r="B91" t="str">
            <v>E924</v>
          </cell>
          <cell r="C91" t="str">
            <v xml:space="preserve">EQUIP. PARA SOLDA </v>
          </cell>
          <cell r="E91">
            <v>0</v>
          </cell>
          <cell r="F91">
            <v>4.9500000000000002E-2</v>
          </cell>
        </row>
        <row r="93">
          <cell r="C93" t="str">
            <v>Custo Unitário de Materiais</v>
          </cell>
        </row>
        <row r="94">
          <cell r="A94" t="str">
            <v>Item</v>
          </cell>
          <cell r="B94" t="str">
            <v>Código</v>
          </cell>
          <cell r="C94" t="str">
            <v>Material</v>
          </cell>
          <cell r="D94" t="str">
            <v>Und</v>
          </cell>
          <cell r="E94" t="str">
            <v>Preço Unitário</v>
          </cell>
        </row>
        <row r="95">
          <cell r="A95">
            <v>212</v>
          </cell>
          <cell r="B95" t="str">
            <v>AM01</v>
          </cell>
          <cell r="C95" t="str">
            <v>AÇO CA 25 D = 4,2 mm</v>
          </cell>
          <cell r="D95" t="str">
            <v>KG</v>
          </cell>
          <cell r="E95">
            <v>4.4275000000000002</v>
          </cell>
        </row>
        <row r="96">
          <cell r="A96">
            <v>213</v>
          </cell>
          <cell r="B96" t="str">
            <v>AM02</v>
          </cell>
          <cell r="C96" t="str">
            <v>AÇO CA 25 D = 6,3 mm</v>
          </cell>
          <cell r="D96" t="str">
            <v>KG</v>
          </cell>
          <cell r="E96">
            <v>3.9904999999999999</v>
          </cell>
        </row>
        <row r="97">
          <cell r="A97">
            <v>215</v>
          </cell>
          <cell r="B97" t="str">
            <v>AM03</v>
          </cell>
          <cell r="C97" t="str">
            <v>AÇO CA 25 D = 10,0 mm</v>
          </cell>
          <cell r="D97" t="str">
            <v>KG</v>
          </cell>
          <cell r="E97">
            <v>3.3119999999999998</v>
          </cell>
        </row>
        <row r="98">
          <cell r="A98">
            <v>216</v>
          </cell>
          <cell r="B98" t="str">
            <v>AM04</v>
          </cell>
          <cell r="C98" t="str">
            <v>AÇO CA 50 D = 6,3 mm</v>
          </cell>
          <cell r="D98" t="str">
            <v>KG</v>
          </cell>
          <cell r="E98">
            <v>4.1859999999999999</v>
          </cell>
        </row>
        <row r="99">
          <cell r="A99">
            <v>217</v>
          </cell>
          <cell r="B99" t="str">
            <v>AM05</v>
          </cell>
          <cell r="C99" t="str">
            <v>AÇO CA 50 D = 10,0 mm</v>
          </cell>
          <cell r="D99" t="str">
            <v>KG</v>
          </cell>
          <cell r="E99">
            <v>3.4729999999999999</v>
          </cell>
        </row>
        <row r="100">
          <cell r="A100">
            <v>218</v>
          </cell>
          <cell r="B100" t="str">
            <v>AM06</v>
          </cell>
          <cell r="C100" t="str">
            <v>AÇO CA 60 D = 4,2 mm</v>
          </cell>
          <cell r="D100" t="str">
            <v>KG</v>
          </cell>
          <cell r="E100">
            <v>3.9904999999999999</v>
          </cell>
        </row>
        <row r="101">
          <cell r="A101">
            <v>219</v>
          </cell>
          <cell r="B101" t="str">
            <v>AM07</v>
          </cell>
          <cell r="C101" t="str">
            <v>AÇO CA 60 D = 5,0 mm</v>
          </cell>
          <cell r="D101" t="str">
            <v>KG</v>
          </cell>
          <cell r="E101">
            <v>3.8755000000000002</v>
          </cell>
        </row>
        <row r="102">
          <cell r="A102">
            <v>220</v>
          </cell>
          <cell r="B102" t="str">
            <v>AM08</v>
          </cell>
          <cell r="C102" t="str">
            <v>AÇO CA 60 D = 6,0 mm</v>
          </cell>
          <cell r="D102" t="str">
            <v>KG</v>
          </cell>
          <cell r="E102">
            <v>3.8755000000000002</v>
          </cell>
        </row>
        <row r="103">
          <cell r="A103">
            <v>235</v>
          </cell>
          <cell r="C103" t="str">
            <v>Casa padrão PMM</v>
          </cell>
          <cell r="D103" t="str">
            <v>gl</v>
          </cell>
          <cell r="E103">
            <v>8395</v>
          </cell>
        </row>
        <row r="104">
          <cell r="A104">
            <v>236</v>
          </cell>
          <cell r="B104" t="str">
            <v>AM35</v>
          </cell>
          <cell r="C104" t="str">
            <v>SEIXO COMERCIAL</v>
          </cell>
          <cell r="D104" t="str">
            <v>M3</v>
          </cell>
          <cell r="E104">
            <v>97.75</v>
          </cell>
        </row>
        <row r="105">
          <cell r="A105">
            <v>237</v>
          </cell>
          <cell r="B105" t="str">
            <v>M003</v>
          </cell>
          <cell r="C105" t="str">
            <v>ÓLEO COMBUSTÍVEL 1A</v>
          </cell>
          <cell r="D105" t="str">
            <v>L</v>
          </cell>
          <cell r="E105">
            <v>1.3524</v>
          </cell>
        </row>
        <row r="106">
          <cell r="A106">
            <v>238</v>
          </cell>
          <cell r="B106" t="str">
            <v>M101</v>
          </cell>
          <cell r="C106" t="str">
            <v>CIMENTO ASFÁLTICO CAP 20</v>
          </cell>
          <cell r="D106" t="str">
            <v>T</v>
          </cell>
          <cell r="E106">
            <v>2025.7135000000001</v>
          </cell>
        </row>
        <row r="107">
          <cell r="A107">
            <v>239</v>
          </cell>
          <cell r="B107" t="str">
            <v>M103</v>
          </cell>
          <cell r="C107" t="str">
            <v>ASFÁLTO DILUÍDO CM-30</v>
          </cell>
          <cell r="D107" t="str">
            <v>T</v>
          </cell>
          <cell r="E107">
            <v>2715.3915000000002</v>
          </cell>
        </row>
        <row r="108">
          <cell r="A108">
            <v>240</v>
          </cell>
          <cell r="B108" t="str">
            <v>M108</v>
          </cell>
          <cell r="C108" t="str">
            <v>EMULSÃO ASFÁLTICA RR-2C</v>
          </cell>
          <cell r="D108" t="str">
            <v>T</v>
          </cell>
          <cell r="E108">
            <v>1970.2260000000001</v>
          </cell>
        </row>
        <row r="109">
          <cell r="A109">
            <v>241</v>
          </cell>
          <cell r="B109" t="str">
            <v>M202</v>
          </cell>
          <cell r="C109" t="str">
            <v>CIMENTO PORTLAND CP-32</v>
          </cell>
          <cell r="D109" t="str">
            <v>KG</v>
          </cell>
          <cell r="E109">
            <v>0.46</v>
          </cell>
        </row>
        <row r="110">
          <cell r="A110">
            <v>242</v>
          </cell>
          <cell r="B110" t="str">
            <v>M319</v>
          </cell>
          <cell r="C110" t="str">
            <v>ARAME RECOZIDO no. 18</v>
          </cell>
          <cell r="D110" t="str">
            <v>KG</v>
          </cell>
          <cell r="E110">
            <v>5.7039999999999997</v>
          </cell>
        </row>
        <row r="111">
          <cell r="A111">
            <v>243</v>
          </cell>
          <cell r="B111" t="str">
            <v>M320</v>
          </cell>
          <cell r="C111" t="str">
            <v>PREGOS DE FERRO 18x30</v>
          </cell>
          <cell r="D111" t="str">
            <v>KG</v>
          </cell>
          <cell r="E111">
            <v>4.83</v>
          </cell>
        </row>
        <row r="112">
          <cell r="A112">
            <v>255</v>
          </cell>
          <cell r="C112" t="str">
            <v>REDE ELÉTRICA - TUBULAÇOES E CABOS</v>
          </cell>
          <cell r="D112" t="str">
            <v>M</v>
          </cell>
          <cell r="E112">
            <v>97.75</v>
          </cell>
        </row>
        <row r="113">
          <cell r="A113">
            <v>256</v>
          </cell>
          <cell r="C113" t="str">
            <v>POSTE TUBO AÇO GALVANIZADO.H =10,0 m C/ LUMINÁRIA</v>
          </cell>
          <cell r="D113" t="str">
            <v>CJ</v>
          </cell>
          <cell r="E113">
            <v>1801.7708</v>
          </cell>
        </row>
        <row r="114">
          <cell r="A114">
            <v>257</v>
          </cell>
          <cell r="B114" t="str">
            <v>M334</v>
          </cell>
          <cell r="C114" t="str">
            <v>PARAF. ZINCADO C/ FENDA 1 1/2" x 3/16"</v>
          </cell>
          <cell r="D114" t="str">
            <v>UN</v>
          </cell>
          <cell r="E114">
            <v>0.13800000000000001</v>
          </cell>
        </row>
        <row r="115">
          <cell r="A115">
            <v>290</v>
          </cell>
          <cell r="B115" t="str">
            <v>M335</v>
          </cell>
          <cell r="C115" t="str">
            <v>PARAF. ZINCADO FRANCÊS 4" x 5/16"</v>
          </cell>
          <cell r="D115" t="str">
            <v>UN</v>
          </cell>
          <cell r="E115">
            <v>0.59799999999999998</v>
          </cell>
        </row>
        <row r="116">
          <cell r="A116">
            <v>291</v>
          </cell>
          <cell r="B116" t="str">
            <v>M340</v>
          </cell>
          <cell r="C116" t="str">
            <v>TAMPÃO DE FERRO FUNDIDO</v>
          </cell>
          <cell r="D116" t="str">
            <v>UN</v>
          </cell>
          <cell r="E116">
            <v>375.70499999999998</v>
          </cell>
        </row>
        <row r="117">
          <cell r="A117">
            <v>294</v>
          </cell>
          <cell r="B117" t="str">
            <v>M343</v>
          </cell>
          <cell r="C117" t="str">
            <v>DEFENSA METÁLICA SEMI-MALEÁVEL SIMPLES</v>
          </cell>
          <cell r="D117" t="str">
            <v>MOD</v>
          </cell>
          <cell r="E117">
            <v>822.89400000000001</v>
          </cell>
        </row>
        <row r="118">
          <cell r="A118">
            <v>295</v>
          </cell>
          <cell r="C118" t="str">
            <v>CHAPA DE AÇO FINA</v>
          </cell>
          <cell r="D118" t="str">
            <v>M2</v>
          </cell>
          <cell r="E118">
            <v>52.9</v>
          </cell>
        </row>
        <row r="119">
          <cell r="A119">
            <v>300</v>
          </cell>
          <cell r="B119" t="str">
            <v>M398</v>
          </cell>
          <cell r="C119" t="str">
            <v xml:space="preserve">CHAPA DE AÇO </v>
          </cell>
          <cell r="D119" t="str">
            <v>KG</v>
          </cell>
          <cell r="E119">
            <v>4.83</v>
          </cell>
        </row>
        <row r="120">
          <cell r="A120">
            <v>303</v>
          </cell>
          <cell r="B120" t="str">
            <v>M346</v>
          </cell>
          <cell r="C120" t="str">
            <v>CHAPA DE AÇO no. 16 (TRATADA)</v>
          </cell>
          <cell r="D120" t="str">
            <v>M2</v>
          </cell>
          <cell r="E120">
            <v>112.7</v>
          </cell>
        </row>
        <row r="121">
          <cell r="A121">
            <v>304</v>
          </cell>
          <cell r="B121" t="str">
            <v>M401</v>
          </cell>
          <cell r="C121" t="str">
            <v>PONTALETES D=15 cm (TRONCO P/ ESC.)</v>
          </cell>
          <cell r="D121" t="str">
            <v>M</v>
          </cell>
          <cell r="E121">
            <v>1.6214999999999999</v>
          </cell>
        </row>
        <row r="122">
          <cell r="A122">
            <v>305</v>
          </cell>
          <cell r="B122" t="str">
            <v>M402</v>
          </cell>
          <cell r="C122" t="str">
            <v>PONTALETES D=20 cm (TRONCO P/ ESC.)</v>
          </cell>
          <cell r="D122" t="str">
            <v>M</v>
          </cell>
          <cell r="E122">
            <v>1.6214999999999999</v>
          </cell>
        </row>
        <row r="123">
          <cell r="A123">
            <v>306</v>
          </cell>
          <cell r="B123" t="str">
            <v>M409</v>
          </cell>
          <cell r="C123" t="str">
            <v>PRANCHÃO DE 1a 5,0 cm x 30,0 cm</v>
          </cell>
          <cell r="D123" t="str">
            <v>M</v>
          </cell>
          <cell r="E123">
            <v>17.25</v>
          </cell>
        </row>
        <row r="124">
          <cell r="A124">
            <v>308</v>
          </cell>
          <cell r="B124" t="str">
            <v>M410</v>
          </cell>
          <cell r="C124" t="str">
            <v>COMPENSADO RESINADO DE 17 mm</v>
          </cell>
          <cell r="D124" t="str">
            <v>M2</v>
          </cell>
          <cell r="E124">
            <v>17.107399999999998</v>
          </cell>
        </row>
        <row r="125">
          <cell r="A125">
            <v>309</v>
          </cell>
          <cell r="B125" t="str">
            <v>M406</v>
          </cell>
          <cell r="C125" t="str">
            <v>CAIBROS DE 7,5 cm x 7,5 cm</v>
          </cell>
          <cell r="D125" t="str">
            <v>M</v>
          </cell>
          <cell r="E125">
            <v>2.4609999999999999</v>
          </cell>
        </row>
        <row r="126">
          <cell r="A126">
            <v>310</v>
          </cell>
          <cell r="B126" t="str">
            <v>M407</v>
          </cell>
          <cell r="C126" t="str">
            <v>TÁBUA DE 1a 2,5 cm x 15,0 cm</v>
          </cell>
          <cell r="D126" t="str">
            <v>M</v>
          </cell>
          <cell r="E126">
            <v>2.7945000000000002</v>
          </cell>
        </row>
        <row r="127">
          <cell r="A127">
            <v>311</v>
          </cell>
          <cell r="B127" t="str">
            <v>M408</v>
          </cell>
          <cell r="C127" t="str">
            <v>TÁBUA DE 5a 2,5 cm x 30,0 cm</v>
          </cell>
          <cell r="D127" t="str">
            <v>M</v>
          </cell>
          <cell r="E127">
            <v>5.29</v>
          </cell>
        </row>
        <row r="128">
          <cell r="A128">
            <v>312</v>
          </cell>
          <cell r="B128" t="str">
            <v>M411</v>
          </cell>
          <cell r="C128" t="str">
            <v>COMPENSADO PLASTIFICADO DE 17 mm</v>
          </cell>
          <cell r="D128" t="str">
            <v>M2</v>
          </cell>
          <cell r="E128">
            <v>34.422600000000003</v>
          </cell>
        </row>
        <row r="129">
          <cell r="A129">
            <v>313</v>
          </cell>
          <cell r="B129" t="str">
            <v>M412</v>
          </cell>
          <cell r="C129" t="str">
            <v>GASTALHO 10 x 2,0 cm</v>
          </cell>
          <cell r="D129" t="str">
            <v>M</v>
          </cell>
          <cell r="E129">
            <v>1.38</v>
          </cell>
        </row>
        <row r="130">
          <cell r="A130">
            <v>314</v>
          </cell>
          <cell r="B130" t="str">
            <v>M413</v>
          </cell>
          <cell r="C130" t="str">
            <v>GASTALHO 7,5 x 2,5 cm</v>
          </cell>
          <cell r="D130" t="str">
            <v>M</v>
          </cell>
          <cell r="E130">
            <v>1.38</v>
          </cell>
        </row>
        <row r="131">
          <cell r="A131">
            <v>315</v>
          </cell>
          <cell r="B131" t="str">
            <v>M415</v>
          </cell>
          <cell r="C131" t="str">
            <v>TÁBUA 2,5 x 22,5 cm</v>
          </cell>
          <cell r="D131" t="str">
            <v>M</v>
          </cell>
          <cell r="E131">
            <v>4.2089999999999996</v>
          </cell>
        </row>
        <row r="132">
          <cell r="A132">
            <v>316</v>
          </cell>
          <cell r="B132" t="str">
            <v>M414</v>
          </cell>
          <cell r="C132" t="str">
            <v>PRANCHÃO 7,5 x 30,0 cm</v>
          </cell>
          <cell r="D132" t="str">
            <v>M</v>
          </cell>
          <cell r="E132">
            <v>34.5</v>
          </cell>
        </row>
        <row r="133">
          <cell r="A133">
            <v>325</v>
          </cell>
          <cell r="B133" t="str">
            <v>M601</v>
          </cell>
          <cell r="C133" t="str">
            <v>TINTA REFLETIVA ACRÍLICA P/ 2 ANOS</v>
          </cell>
          <cell r="D133" t="str">
            <v>L</v>
          </cell>
          <cell r="E133">
            <v>15.4643</v>
          </cell>
        </row>
        <row r="134">
          <cell r="A134">
            <v>326</v>
          </cell>
          <cell r="B134" t="str">
            <v>M602</v>
          </cell>
          <cell r="C134" t="str">
            <v>ADUBO NPK (4.14.8)</v>
          </cell>
          <cell r="D134" t="str">
            <v>KG</v>
          </cell>
          <cell r="E134">
            <v>0.89700000000000002</v>
          </cell>
        </row>
        <row r="135">
          <cell r="A135">
            <v>327</v>
          </cell>
          <cell r="B135" t="str">
            <v>M603</v>
          </cell>
          <cell r="C135" t="str">
            <v>INSETICIDA</v>
          </cell>
          <cell r="D135" t="str">
            <v>L</v>
          </cell>
          <cell r="E135">
            <v>26.45</v>
          </cell>
        </row>
        <row r="136">
          <cell r="A136">
            <v>328</v>
          </cell>
          <cell r="B136" t="str">
            <v>M604</v>
          </cell>
          <cell r="C136" t="str">
            <v>ADITIVO PLASTIMENT BV-40</v>
          </cell>
          <cell r="D136" t="str">
            <v>KG</v>
          </cell>
          <cell r="E136">
            <v>2.9580000000000002</v>
          </cell>
        </row>
        <row r="137">
          <cell r="A137">
            <v>330</v>
          </cell>
          <cell r="B137" t="str">
            <v>M609</v>
          </cell>
          <cell r="C137" t="str">
            <v>TINTA ESMALTE SINTÉTICO SEMI-FOSCO</v>
          </cell>
          <cell r="D137" t="str">
            <v>L</v>
          </cell>
          <cell r="E137">
            <v>13.409000000000001</v>
          </cell>
        </row>
        <row r="138">
          <cell r="A138">
            <v>331</v>
          </cell>
          <cell r="B138" t="str">
            <v>M611</v>
          </cell>
          <cell r="C138" t="str">
            <v>REDUTOR TIPO 2002 PRIM. QUALIDADE</v>
          </cell>
          <cell r="D138" t="str">
            <v>L</v>
          </cell>
          <cell r="E138">
            <v>8.2225000000000001</v>
          </cell>
        </row>
        <row r="139">
          <cell r="A139">
            <v>332</v>
          </cell>
          <cell r="B139" t="str">
            <v>M615</v>
          </cell>
          <cell r="C139" t="str">
            <v>MICROESFERAS PRE-MIX</v>
          </cell>
          <cell r="D139" t="str">
            <v>KG</v>
          </cell>
          <cell r="E139">
            <v>4.3470000000000004</v>
          </cell>
        </row>
        <row r="140">
          <cell r="A140">
            <v>333</v>
          </cell>
          <cell r="B140" t="str">
            <v>M616</v>
          </cell>
          <cell r="C140" t="str">
            <v>MICROESFERAS DROP-ON</v>
          </cell>
          <cell r="D140" t="str">
            <v>KG</v>
          </cell>
          <cell r="E140">
            <v>4.3470000000000004</v>
          </cell>
        </row>
        <row r="141">
          <cell r="A141">
            <v>344</v>
          </cell>
          <cell r="B141" t="str">
            <v>M621</v>
          </cell>
          <cell r="C141" t="str">
            <v>DESMOLDANTE</v>
          </cell>
          <cell r="D141" t="str">
            <v>KG</v>
          </cell>
          <cell r="E141">
            <v>3.6254</v>
          </cell>
        </row>
        <row r="142">
          <cell r="A142">
            <v>345</v>
          </cell>
          <cell r="B142" t="str">
            <v>M622</v>
          </cell>
          <cell r="C142" t="str">
            <v>Interplast N</v>
          </cell>
          <cell r="D142" t="str">
            <v>kg</v>
          </cell>
          <cell r="E142">
            <v>5.2554999999999996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A107-06CA-4C92-8B72-F7C3CA832E6C}">
  <sheetPr>
    <tabColor rgb="FF92D050"/>
    <pageSetUpPr fitToPage="1"/>
  </sheetPr>
  <dimension ref="A1:Q1347"/>
  <sheetViews>
    <sheetView showOutlineSymbols="0" showWhiteSpace="0" view="pageBreakPreview" topLeftCell="A1053" zoomScale="90" zoomScaleNormal="90" zoomScaleSheetLayoutView="90" workbookViewId="0">
      <selection activeCell="K1340" sqref="K1340"/>
    </sheetView>
  </sheetViews>
  <sheetFormatPr defaultRowHeight="14.25" x14ac:dyDescent="0.2"/>
  <cols>
    <col min="1" max="1" width="10" bestFit="1" customWidth="1"/>
    <col min="2" max="2" width="12.75" hidden="1" customWidth="1"/>
    <col min="3" max="3" width="14" hidden="1" customWidth="1"/>
    <col min="4" max="4" width="60" customWidth="1"/>
    <col min="5" max="5" width="8" customWidth="1"/>
    <col min="6" max="6" width="13" customWidth="1"/>
    <col min="7" max="7" width="13.125" hidden="1" customWidth="1"/>
    <col min="8" max="8" width="13.75" style="111" bestFit="1" customWidth="1"/>
    <col min="9" max="9" width="19.625" style="120" bestFit="1" customWidth="1"/>
    <col min="10" max="10" width="13" style="30" bestFit="1" customWidth="1"/>
  </cols>
  <sheetData>
    <row r="1" spans="1:17" ht="104.85" customHeight="1" x14ac:dyDescent="0.2">
      <c r="A1" s="3"/>
      <c r="B1" s="3"/>
      <c r="C1" s="3"/>
      <c r="D1" s="3"/>
      <c r="E1" s="3"/>
      <c r="F1" s="3"/>
      <c r="G1" s="3"/>
      <c r="H1" s="101"/>
      <c r="I1" s="112"/>
      <c r="J1"/>
    </row>
    <row r="2" spans="1:17" ht="18" customHeight="1" x14ac:dyDescent="0.2">
      <c r="A2" s="122"/>
      <c r="B2" s="123"/>
      <c r="C2" s="123"/>
      <c r="D2" s="123"/>
      <c r="E2" s="89"/>
      <c r="F2" s="124" t="s">
        <v>2280</v>
      </c>
      <c r="G2" s="124"/>
      <c r="H2" s="124"/>
      <c r="I2" s="121">
        <v>45017</v>
      </c>
    </row>
    <row r="3" spans="1:17" ht="18" customHeight="1" x14ac:dyDescent="0.2">
      <c r="A3" s="128" t="s">
        <v>923</v>
      </c>
      <c r="B3" s="128"/>
      <c r="C3" s="128"/>
      <c r="D3" s="128" t="s">
        <v>924</v>
      </c>
      <c r="E3" s="128" t="s">
        <v>925</v>
      </c>
      <c r="F3" s="128"/>
      <c r="G3" s="128"/>
      <c r="H3" s="102" t="s">
        <v>2299</v>
      </c>
      <c r="I3" s="113" t="s">
        <v>0</v>
      </c>
    </row>
    <row r="4" spans="1:17" ht="146.85" customHeight="1" x14ac:dyDescent="0.2">
      <c r="A4" s="129" t="s">
        <v>2230</v>
      </c>
      <c r="B4" s="129"/>
      <c r="C4" s="129"/>
      <c r="D4" s="129"/>
      <c r="E4" s="130" t="s">
        <v>926</v>
      </c>
      <c r="F4" s="130"/>
      <c r="G4" s="130" t="s">
        <v>1</v>
      </c>
      <c r="H4" s="103"/>
      <c r="I4" s="114" t="s">
        <v>2</v>
      </c>
      <c r="Q4" s="4"/>
    </row>
    <row r="5" spans="1:17" ht="24.95" customHeight="1" x14ac:dyDescent="0.2">
      <c r="A5" s="131" t="s">
        <v>3</v>
      </c>
      <c r="B5" s="131"/>
      <c r="C5" s="131"/>
      <c r="D5" s="131"/>
      <c r="E5" s="131"/>
      <c r="F5" s="131"/>
      <c r="G5" s="131"/>
      <c r="H5" s="131"/>
      <c r="I5" s="131"/>
      <c r="Q5" s="4"/>
    </row>
    <row r="6" spans="1:17" ht="30" customHeight="1" x14ac:dyDescent="0.2">
      <c r="A6" s="5" t="s">
        <v>4</v>
      </c>
      <c r="B6" s="6" t="s">
        <v>5</v>
      </c>
      <c r="C6" s="5" t="s">
        <v>6</v>
      </c>
      <c r="D6" s="5" t="s">
        <v>7</v>
      </c>
      <c r="E6" s="7" t="s">
        <v>8</v>
      </c>
      <c r="F6" s="6" t="s">
        <v>9</v>
      </c>
      <c r="G6" s="6" t="s">
        <v>10</v>
      </c>
      <c r="H6" s="104" t="s">
        <v>11</v>
      </c>
      <c r="I6" s="115" t="s">
        <v>12</v>
      </c>
    </row>
    <row r="7" spans="1:17" ht="24.2" customHeight="1" x14ac:dyDescent="0.2">
      <c r="A7" s="8" t="s">
        <v>13</v>
      </c>
      <c r="B7" s="8"/>
      <c r="C7" s="8"/>
      <c r="D7" s="15" t="s">
        <v>14</v>
      </c>
      <c r="E7" s="8"/>
      <c r="F7" s="18"/>
      <c r="G7" s="21"/>
      <c r="H7" s="105"/>
      <c r="I7" s="116">
        <f>SUM(I8,I16)</f>
        <v>2680962.2600000002</v>
      </c>
    </row>
    <row r="8" spans="1:17" ht="24.2" customHeight="1" x14ac:dyDescent="0.2">
      <c r="A8" s="24" t="s">
        <v>15</v>
      </c>
      <c r="B8" s="24"/>
      <c r="C8" s="24"/>
      <c r="D8" s="25" t="s">
        <v>16</v>
      </c>
      <c r="E8" s="24"/>
      <c r="F8" s="26"/>
      <c r="G8" s="27"/>
      <c r="H8" s="106"/>
      <c r="I8" s="117">
        <f>SUM(I9:I15)</f>
        <v>356145.07999999996</v>
      </c>
    </row>
    <row r="9" spans="1:17" ht="26.1" customHeight="1" x14ac:dyDescent="0.2">
      <c r="A9" s="9" t="s">
        <v>17</v>
      </c>
      <c r="B9" s="10">
        <v>4657</v>
      </c>
      <c r="C9" s="9" t="s">
        <v>53</v>
      </c>
      <c r="D9" s="16" t="s">
        <v>19</v>
      </c>
      <c r="E9" s="11" t="s">
        <v>20</v>
      </c>
      <c r="F9" s="19">
        <v>18</v>
      </c>
      <c r="G9" s="22">
        <v>1437.56</v>
      </c>
      <c r="H9" s="100">
        <f t="shared" ref="H9:H15" si="0">ROUND(G9 * (1 + 29.9 / 100), 2)</f>
        <v>1867.39</v>
      </c>
      <c r="I9" s="100">
        <f t="shared" ref="I9:I15" si="1">ROUND(F9 * H9, 2)</f>
        <v>33613.019999999997</v>
      </c>
    </row>
    <row r="10" spans="1:17" ht="26.1" customHeight="1" x14ac:dyDescent="0.2">
      <c r="A10" s="9" t="s">
        <v>929</v>
      </c>
      <c r="B10" s="10">
        <v>4657</v>
      </c>
      <c r="C10" s="9" t="s">
        <v>53</v>
      </c>
      <c r="D10" s="16" t="s">
        <v>21</v>
      </c>
      <c r="E10" s="11" t="s">
        <v>20</v>
      </c>
      <c r="F10" s="19">
        <v>18</v>
      </c>
      <c r="G10" s="22">
        <v>1437.56</v>
      </c>
      <c r="H10" s="100">
        <f t="shared" si="0"/>
        <v>1867.39</v>
      </c>
      <c r="I10" s="100">
        <f t="shared" si="1"/>
        <v>33613.019999999997</v>
      </c>
    </row>
    <row r="11" spans="1:17" ht="26.1" customHeight="1" x14ac:dyDescent="0.2">
      <c r="A11" s="9" t="s">
        <v>930</v>
      </c>
      <c r="B11" s="10">
        <v>4657</v>
      </c>
      <c r="C11" s="9" t="s">
        <v>53</v>
      </c>
      <c r="D11" s="16" t="s">
        <v>22</v>
      </c>
      <c r="E11" s="11" t="s">
        <v>20</v>
      </c>
      <c r="F11" s="19">
        <v>18</v>
      </c>
      <c r="G11" s="22">
        <v>1437.56</v>
      </c>
      <c r="H11" s="100">
        <f t="shared" si="0"/>
        <v>1867.39</v>
      </c>
      <c r="I11" s="100">
        <f t="shared" si="1"/>
        <v>33613.019999999997</v>
      </c>
    </row>
    <row r="12" spans="1:17" ht="24.2" customHeight="1" x14ac:dyDescent="0.2">
      <c r="A12" s="9" t="s">
        <v>931</v>
      </c>
      <c r="B12" s="10">
        <v>4657</v>
      </c>
      <c r="C12" s="9" t="s">
        <v>53</v>
      </c>
      <c r="D12" s="16" t="s">
        <v>23</v>
      </c>
      <c r="E12" s="11" t="s">
        <v>20</v>
      </c>
      <c r="F12" s="19">
        <v>18</v>
      </c>
      <c r="G12" s="22">
        <v>1437.56</v>
      </c>
      <c r="H12" s="100">
        <f t="shared" si="0"/>
        <v>1867.39</v>
      </c>
      <c r="I12" s="100">
        <f t="shared" si="1"/>
        <v>33613.019999999997</v>
      </c>
    </row>
    <row r="13" spans="1:17" ht="39" customHeight="1" x14ac:dyDescent="0.2">
      <c r="A13" s="9" t="s">
        <v>932</v>
      </c>
      <c r="B13" s="10">
        <v>93582</v>
      </c>
      <c r="C13" s="9" t="s">
        <v>24</v>
      </c>
      <c r="D13" s="16" t="s">
        <v>25</v>
      </c>
      <c r="E13" s="11" t="s">
        <v>26</v>
      </c>
      <c r="F13" s="19">
        <v>100</v>
      </c>
      <c r="G13" s="22">
        <v>311.33999999999997</v>
      </c>
      <c r="H13" s="100">
        <f t="shared" si="0"/>
        <v>404.43</v>
      </c>
      <c r="I13" s="100">
        <f t="shared" si="1"/>
        <v>40443</v>
      </c>
    </row>
    <row r="14" spans="1:17" ht="39" customHeight="1" x14ac:dyDescent="0.2">
      <c r="A14" s="9" t="s">
        <v>933</v>
      </c>
      <c r="B14" s="10">
        <v>93583</v>
      </c>
      <c r="C14" s="9" t="s">
        <v>24</v>
      </c>
      <c r="D14" s="16" t="s">
        <v>27</v>
      </c>
      <c r="E14" s="11" t="s">
        <v>26</v>
      </c>
      <c r="F14" s="19">
        <v>100</v>
      </c>
      <c r="G14" s="22">
        <v>505.51</v>
      </c>
      <c r="H14" s="100">
        <f t="shared" si="0"/>
        <v>656.66</v>
      </c>
      <c r="I14" s="100">
        <f t="shared" si="1"/>
        <v>65666</v>
      </c>
    </row>
    <row r="15" spans="1:17" ht="39" customHeight="1" x14ac:dyDescent="0.2">
      <c r="A15" s="9" t="s">
        <v>934</v>
      </c>
      <c r="B15" s="10">
        <v>93584</v>
      </c>
      <c r="C15" s="9" t="s">
        <v>24</v>
      </c>
      <c r="D15" s="16" t="s">
        <v>28</v>
      </c>
      <c r="E15" s="11" t="s">
        <v>26</v>
      </c>
      <c r="F15" s="19">
        <v>100</v>
      </c>
      <c r="G15" s="22">
        <v>889.79</v>
      </c>
      <c r="H15" s="100">
        <f t="shared" si="0"/>
        <v>1155.8399999999999</v>
      </c>
      <c r="I15" s="100">
        <f t="shared" si="1"/>
        <v>115584</v>
      </c>
    </row>
    <row r="16" spans="1:17" ht="24.2" customHeight="1" x14ac:dyDescent="0.2">
      <c r="A16" s="24" t="s">
        <v>29</v>
      </c>
      <c r="B16" s="24"/>
      <c r="C16" s="24"/>
      <c r="D16" s="25" t="s">
        <v>30</v>
      </c>
      <c r="E16" s="24"/>
      <c r="F16" s="26"/>
      <c r="G16" s="27"/>
      <c r="H16" s="106"/>
      <c r="I16" s="117">
        <f>SUM(I17:I24)</f>
        <v>2324817.1800000002</v>
      </c>
    </row>
    <row r="17" spans="1:9" ht="26.1" customHeight="1" x14ac:dyDescent="0.2">
      <c r="A17" s="9" t="s">
        <v>31</v>
      </c>
      <c r="B17" s="10">
        <v>100306</v>
      </c>
      <c r="C17" s="9" t="s">
        <v>24</v>
      </c>
      <c r="D17" s="16" t="s">
        <v>32</v>
      </c>
      <c r="E17" s="11" t="s">
        <v>33</v>
      </c>
      <c r="F17" s="19">
        <v>4320</v>
      </c>
      <c r="G17" s="22">
        <v>111.96</v>
      </c>
      <c r="H17" s="100">
        <f t="shared" ref="H17:H24" si="2">ROUND(G17 * (1 + 29.9 / 100), 2)</f>
        <v>145.44</v>
      </c>
      <c r="I17" s="100">
        <f t="shared" ref="I17:I24" si="3">ROUND(F17 * H17, 2)</f>
        <v>628300.80000000005</v>
      </c>
    </row>
    <row r="18" spans="1:9" ht="26.1" customHeight="1" x14ac:dyDescent="0.2">
      <c r="A18" s="9" t="s">
        <v>935</v>
      </c>
      <c r="B18" s="10">
        <v>100305</v>
      </c>
      <c r="C18" s="9" t="s">
        <v>24</v>
      </c>
      <c r="D18" s="16" t="s">
        <v>34</v>
      </c>
      <c r="E18" s="11" t="s">
        <v>33</v>
      </c>
      <c r="F18" s="19">
        <v>4320</v>
      </c>
      <c r="G18" s="22">
        <v>99.46</v>
      </c>
      <c r="H18" s="100">
        <f t="shared" si="2"/>
        <v>129.19999999999999</v>
      </c>
      <c r="I18" s="100">
        <f t="shared" si="3"/>
        <v>558144</v>
      </c>
    </row>
    <row r="19" spans="1:9" ht="26.1" customHeight="1" x14ac:dyDescent="0.2">
      <c r="A19" s="9" t="s">
        <v>936</v>
      </c>
      <c r="B19" s="10">
        <v>93572</v>
      </c>
      <c r="C19" s="9" t="s">
        <v>24</v>
      </c>
      <c r="D19" s="16" t="s">
        <v>35</v>
      </c>
      <c r="E19" s="11" t="s">
        <v>20</v>
      </c>
      <c r="F19" s="19">
        <v>54</v>
      </c>
      <c r="G19" s="22">
        <v>3635.25</v>
      </c>
      <c r="H19" s="100">
        <f t="shared" si="2"/>
        <v>4722.1899999999996</v>
      </c>
      <c r="I19" s="100">
        <f t="shared" si="3"/>
        <v>254998.26</v>
      </c>
    </row>
    <row r="20" spans="1:9" ht="26.1" customHeight="1" x14ac:dyDescent="0.2">
      <c r="A20" s="9" t="s">
        <v>937</v>
      </c>
      <c r="B20" s="10">
        <v>100534</v>
      </c>
      <c r="C20" s="9" t="s">
        <v>24</v>
      </c>
      <c r="D20" s="16" t="s">
        <v>36</v>
      </c>
      <c r="E20" s="11" t="s">
        <v>20</v>
      </c>
      <c r="F20" s="19">
        <v>18</v>
      </c>
      <c r="G20" s="22">
        <v>3593.33</v>
      </c>
      <c r="H20" s="100">
        <f t="shared" si="2"/>
        <v>4667.74</v>
      </c>
      <c r="I20" s="100">
        <f t="shared" si="3"/>
        <v>84019.32</v>
      </c>
    </row>
    <row r="21" spans="1:9" ht="26.1" customHeight="1" x14ac:dyDescent="0.2">
      <c r="A21" s="9" t="s">
        <v>938</v>
      </c>
      <c r="B21" s="10">
        <v>100321</v>
      </c>
      <c r="C21" s="9" t="s">
        <v>24</v>
      </c>
      <c r="D21" s="16" t="s">
        <v>37</v>
      </c>
      <c r="E21" s="11" t="s">
        <v>20</v>
      </c>
      <c r="F21" s="19">
        <v>36</v>
      </c>
      <c r="G21" s="22">
        <v>4979.99</v>
      </c>
      <c r="H21" s="100">
        <f t="shared" si="2"/>
        <v>6469.01</v>
      </c>
      <c r="I21" s="100">
        <f t="shared" si="3"/>
        <v>232884.36</v>
      </c>
    </row>
    <row r="22" spans="1:9" ht="39" customHeight="1" x14ac:dyDescent="0.2">
      <c r="A22" s="9" t="s">
        <v>939</v>
      </c>
      <c r="B22" s="28" t="s">
        <v>949</v>
      </c>
      <c r="C22" s="9" t="s">
        <v>65</v>
      </c>
      <c r="D22" s="16" t="s">
        <v>950</v>
      </c>
      <c r="E22" s="29" t="s">
        <v>20</v>
      </c>
      <c r="F22" s="19">
        <v>36</v>
      </c>
      <c r="G22" s="22">
        <v>6443.22</v>
      </c>
      <c r="H22" s="100">
        <f t="shared" si="2"/>
        <v>8369.74</v>
      </c>
      <c r="I22" s="100">
        <f t="shared" si="3"/>
        <v>301310.64</v>
      </c>
    </row>
    <row r="23" spans="1:9" ht="26.1" customHeight="1" x14ac:dyDescent="0.2">
      <c r="A23" s="9" t="s">
        <v>940</v>
      </c>
      <c r="B23" s="10">
        <v>93566</v>
      </c>
      <c r="C23" s="9" t="s">
        <v>24</v>
      </c>
      <c r="D23" s="16" t="s">
        <v>39</v>
      </c>
      <c r="E23" s="11" t="s">
        <v>20</v>
      </c>
      <c r="F23" s="19">
        <v>36</v>
      </c>
      <c r="G23" s="22">
        <v>3091.65</v>
      </c>
      <c r="H23" s="100">
        <f t="shared" si="2"/>
        <v>4016.05</v>
      </c>
      <c r="I23" s="100">
        <f t="shared" si="3"/>
        <v>144577.79999999999</v>
      </c>
    </row>
    <row r="24" spans="1:9" ht="24.2" customHeight="1" x14ac:dyDescent="0.2">
      <c r="A24" s="9" t="s">
        <v>941</v>
      </c>
      <c r="B24" s="10">
        <v>88326</v>
      </c>
      <c r="C24" s="9" t="s">
        <v>24</v>
      </c>
      <c r="D24" s="16" t="s">
        <v>40</v>
      </c>
      <c r="E24" s="11" t="s">
        <v>33</v>
      </c>
      <c r="F24" s="19">
        <v>3960</v>
      </c>
      <c r="G24" s="22">
        <v>23.44</v>
      </c>
      <c r="H24" s="100">
        <f t="shared" si="2"/>
        <v>30.45</v>
      </c>
      <c r="I24" s="100">
        <f t="shared" si="3"/>
        <v>120582</v>
      </c>
    </row>
    <row r="25" spans="1:9" ht="24.2" customHeight="1" x14ac:dyDescent="0.2">
      <c r="A25" s="8" t="s">
        <v>41</v>
      </c>
      <c r="B25" s="8"/>
      <c r="C25" s="8"/>
      <c r="D25" s="15" t="s">
        <v>42</v>
      </c>
      <c r="E25" s="8"/>
      <c r="F25" s="18"/>
      <c r="G25" s="21"/>
      <c r="H25" s="105"/>
      <c r="I25" s="116">
        <f>SUM(I26,I29)</f>
        <v>405696.5</v>
      </c>
    </row>
    <row r="26" spans="1:9" ht="24.2" customHeight="1" x14ac:dyDescent="0.2">
      <c r="A26" s="24" t="s">
        <v>43</v>
      </c>
      <c r="B26" s="24"/>
      <c r="C26" s="24"/>
      <c r="D26" s="25" t="s">
        <v>44</v>
      </c>
      <c r="E26" s="24"/>
      <c r="F26" s="26"/>
      <c r="G26" s="27"/>
      <c r="H26" s="106"/>
      <c r="I26" s="117">
        <f>SUM(I27:I28)</f>
        <v>326494</v>
      </c>
    </row>
    <row r="27" spans="1:9" ht="24.2" customHeight="1" x14ac:dyDescent="0.2">
      <c r="A27" s="9" t="s">
        <v>45</v>
      </c>
      <c r="B27" s="10">
        <v>98459</v>
      </c>
      <c r="C27" s="9" t="s">
        <v>24</v>
      </c>
      <c r="D27" s="16" t="s">
        <v>46</v>
      </c>
      <c r="E27" s="11" t="s">
        <v>26</v>
      </c>
      <c r="F27" s="19">
        <v>2200</v>
      </c>
      <c r="G27" s="22">
        <v>109.02</v>
      </c>
      <c r="H27" s="100">
        <f>ROUND(G27 * (1 + 29.9 / 100), 2)</f>
        <v>141.62</v>
      </c>
      <c r="I27" s="100">
        <f>ROUND(F27 * H27, 2)</f>
        <v>311564</v>
      </c>
    </row>
    <row r="28" spans="1:9" ht="39" customHeight="1" x14ac:dyDescent="0.2">
      <c r="A28" s="9" t="s">
        <v>942</v>
      </c>
      <c r="B28" s="10" t="s">
        <v>2302</v>
      </c>
      <c r="C28" s="9" t="s">
        <v>47</v>
      </c>
      <c r="D28" s="16" t="s">
        <v>48</v>
      </c>
      <c r="E28" s="11" t="s">
        <v>49</v>
      </c>
      <c r="F28" s="19">
        <v>500</v>
      </c>
      <c r="G28" s="22">
        <v>22.99</v>
      </c>
      <c r="H28" s="100">
        <f>ROUND(G28 * (1 + 29.9 / 100), 2)</f>
        <v>29.86</v>
      </c>
      <c r="I28" s="100">
        <f>ROUND(F28 * H28, 2)</f>
        <v>14930</v>
      </c>
    </row>
    <row r="29" spans="1:9" ht="24.2" customHeight="1" x14ac:dyDescent="0.2">
      <c r="A29" s="24" t="s">
        <v>50</v>
      </c>
      <c r="B29" s="24"/>
      <c r="C29" s="24"/>
      <c r="D29" s="25" t="s">
        <v>51</v>
      </c>
      <c r="E29" s="24"/>
      <c r="F29" s="26"/>
      <c r="G29" s="27"/>
      <c r="H29" s="106"/>
      <c r="I29" s="117">
        <f>SUM(I30:I31)</f>
        <v>79202.5</v>
      </c>
    </row>
    <row r="30" spans="1:9" ht="24.2" customHeight="1" x14ac:dyDescent="0.2">
      <c r="A30" s="9" t="s">
        <v>52</v>
      </c>
      <c r="B30" s="10">
        <v>5153</v>
      </c>
      <c r="C30" s="9" t="s">
        <v>53</v>
      </c>
      <c r="D30" s="16" t="s">
        <v>54</v>
      </c>
      <c r="E30" s="11" t="s">
        <v>26</v>
      </c>
      <c r="F30" s="19">
        <v>400</v>
      </c>
      <c r="G30" s="22">
        <v>80.790000000000006</v>
      </c>
      <c r="H30" s="100">
        <f>ROUND(G30 * (1 + 29.9 / 100), 2)</f>
        <v>104.95</v>
      </c>
      <c r="I30" s="100">
        <f>ROUND(F30 * H30, 2)</f>
        <v>41980</v>
      </c>
    </row>
    <row r="31" spans="1:9" ht="24.2" customHeight="1" x14ac:dyDescent="0.2">
      <c r="A31" s="9" t="s">
        <v>943</v>
      </c>
      <c r="B31" s="10">
        <v>5154</v>
      </c>
      <c r="C31" s="9" t="s">
        <v>53</v>
      </c>
      <c r="D31" s="16" t="s">
        <v>55</v>
      </c>
      <c r="E31" s="11" t="s">
        <v>26</v>
      </c>
      <c r="F31" s="19">
        <v>250</v>
      </c>
      <c r="G31" s="22">
        <v>114.62</v>
      </c>
      <c r="H31" s="100">
        <f>ROUND(G31 * (1 + 29.9 / 100), 2)</f>
        <v>148.88999999999999</v>
      </c>
      <c r="I31" s="100">
        <f>ROUND(F31 * H31, 2)</f>
        <v>37222.5</v>
      </c>
    </row>
    <row r="32" spans="1:9" ht="24.2" customHeight="1" x14ac:dyDescent="0.2">
      <c r="A32" s="8" t="s">
        <v>56</v>
      </c>
      <c r="B32" s="8"/>
      <c r="C32" s="8"/>
      <c r="D32" s="15" t="s">
        <v>57</v>
      </c>
      <c r="E32" s="8"/>
      <c r="F32" s="18"/>
      <c r="G32" s="21"/>
      <c r="H32" s="105"/>
      <c r="I32" s="116">
        <f>SUM(I33,I38)</f>
        <v>2728479.28</v>
      </c>
    </row>
    <row r="33" spans="1:10" ht="24.2" customHeight="1" x14ac:dyDescent="0.2">
      <c r="A33" s="24" t="s">
        <v>58</v>
      </c>
      <c r="B33" s="24"/>
      <c r="C33" s="24"/>
      <c r="D33" s="25" t="s">
        <v>59</v>
      </c>
      <c r="E33" s="24"/>
      <c r="F33" s="26"/>
      <c r="G33" s="27"/>
      <c r="H33" s="106"/>
      <c r="I33" s="117">
        <f>SUM(I34:I37)</f>
        <v>1523951.2699999998</v>
      </c>
    </row>
    <row r="34" spans="1:10" ht="78.2" customHeight="1" x14ac:dyDescent="0.2">
      <c r="A34" s="9" t="s">
        <v>60</v>
      </c>
      <c r="B34" s="10">
        <v>101230</v>
      </c>
      <c r="C34" s="9" t="s">
        <v>24</v>
      </c>
      <c r="D34" s="16" t="s">
        <v>61</v>
      </c>
      <c r="E34" s="11" t="s">
        <v>38</v>
      </c>
      <c r="F34" s="19">
        <v>26827.200000000001</v>
      </c>
      <c r="G34" s="22">
        <v>10.76</v>
      </c>
      <c r="H34" s="100">
        <f t="shared" ref="H34:H42" si="4">ROUND(G34 * (1 + 29.9 / 100), 2)</f>
        <v>13.98</v>
      </c>
      <c r="I34" s="100">
        <f t="shared" ref="I34:I42" si="5">ROUND(F34 * H34, 2)</f>
        <v>375044.26</v>
      </c>
    </row>
    <row r="35" spans="1:10" ht="39" customHeight="1" x14ac:dyDescent="0.2">
      <c r="A35" s="9" t="s">
        <v>944</v>
      </c>
      <c r="B35" s="10">
        <v>96385</v>
      </c>
      <c r="C35" s="9" t="s">
        <v>24</v>
      </c>
      <c r="D35" s="16" t="s">
        <v>62</v>
      </c>
      <c r="E35" s="11" t="s">
        <v>38</v>
      </c>
      <c r="F35" s="19">
        <v>3222.75</v>
      </c>
      <c r="G35" s="22">
        <v>11.07</v>
      </c>
      <c r="H35" s="100">
        <f t="shared" si="4"/>
        <v>14.38</v>
      </c>
      <c r="I35" s="100">
        <f t="shared" si="5"/>
        <v>46343.15</v>
      </c>
    </row>
    <row r="36" spans="1:10" ht="39" customHeight="1" x14ac:dyDescent="0.2">
      <c r="A36" s="9" t="s">
        <v>945</v>
      </c>
      <c r="B36" s="10">
        <v>97914</v>
      </c>
      <c r="C36" s="9" t="s">
        <v>24</v>
      </c>
      <c r="D36" s="16" t="s">
        <v>63</v>
      </c>
      <c r="E36" s="11" t="s">
        <v>64</v>
      </c>
      <c r="F36" s="19">
        <v>306857.84999999998</v>
      </c>
      <c r="G36" s="22">
        <v>2.64</v>
      </c>
      <c r="H36" s="100">
        <f>ROUND(G36 * (1 + 29.9 / 100), 2)</f>
        <v>3.43</v>
      </c>
      <c r="I36" s="100">
        <f>ROUND(F36 * H36, 2)</f>
        <v>1052522.43</v>
      </c>
    </row>
    <row r="37" spans="1:10" ht="24.2" customHeight="1" x14ac:dyDescent="0.2">
      <c r="A37" s="9" t="s">
        <v>946</v>
      </c>
      <c r="B37" s="10">
        <v>4413942</v>
      </c>
      <c r="C37" s="9" t="s">
        <v>65</v>
      </c>
      <c r="D37" s="16" t="s">
        <v>66</v>
      </c>
      <c r="E37" s="11" t="s">
        <v>38</v>
      </c>
      <c r="F37" s="19">
        <v>23604.45</v>
      </c>
      <c r="G37" s="22">
        <v>1.63</v>
      </c>
      <c r="H37" s="100">
        <f>ROUND(G37 * (1 + 29.9 / 100), 2)</f>
        <v>2.12</v>
      </c>
      <c r="I37" s="100">
        <f>ROUND(F37 * H37, 2)</f>
        <v>50041.43</v>
      </c>
    </row>
    <row r="38" spans="1:10" ht="24.2" customHeight="1" x14ac:dyDescent="0.2">
      <c r="A38" s="24" t="s">
        <v>2231</v>
      </c>
      <c r="B38" s="24"/>
      <c r="C38" s="24"/>
      <c r="D38" s="25" t="s">
        <v>2232</v>
      </c>
      <c r="E38" s="24"/>
      <c r="F38" s="26"/>
      <c r="G38" s="27"/>
      <c r="H38" s="106"/>
      <c r="I38" s="117">
        <f>SUM(I39:I42)</f>
        <v>1204528.01</v>
      </c>
    </row>
    <row r="39" spans="1:10" ht="78.2" customHeight="1" x14ac:dyDescent="0.2">
      <c r="A39" s="9" t="s">
        <v>2233</v>
      </c>
      <c r="B39" s="10">
        <v>101230</v>
      </c>
      <c r="C39" s="9" t="s">
        <v>24</v>
      </c>
      <c r="D39" s="16" t="s">
        <v>61</v>
      </c>
      <c r="E39" s="11" t="s">
        <v>38</v>
      </c>
      <c r="F39" s="19">
        <v>20086.5</v>
      </c>
      <c r="G39" s="22">
        <v>10.76</v>
      </c>
      <c r="H39" s="100">
        <f>ROUND(G39 * (1 + 29.9 / 100), 2)</f>
        <v>13.98</v>
      </c>
      <c r="I39" s="100">
        <f>ROUND(F39 * H39, 2)</f>
        <v>280809.27</v>
      </c>
    </row>
    <row r="40" spans="1:10" ht="39" customHeight="1" x14ac:dyDescent="0.2">
      <c r="A40" s="9" t="s">
        <v>2234</v>
      </c>
      <c r="B40" s="10">
        <v>96385</v>
      </c>
      <c r="C40" s="9" t="s">
        <v>24</v>
      </c>
      <c r="D40" s="16" t="s">
        <v>62</v>
      </c>
      <c r="E40" s="11" t="s">
        <v>38</v>
      </c>
      <c r="F40" s="19">
        <v>449.17</v>
      </c>
      <c r="G40" s="22">
        <v>11.07</v>
      </c>
      <c r="H40" s="100">
        <f t="shared" si="4"/>
        <v>14.38</v>
      </c>
      <c r="I40" s="100">
        <f t="shared" si="5"/>
        <v>6459.06</v>
      </c>
    </row>
    <row r="41" spans="1:10" ht="39" customHeight="1" x14ac:dyDescent="0.2">
      <c r="A41" s="9" t="s">
        <v>2235</v>
      </c>
      <c r="B41" s="10">
        <v>97914</v>
      </c>
      <c r="C41" s="9" t="s">
        <v>24</v>
      </c>
      <c r="D41" s="16" t="s">
        <v>63</v>
      </c>
      <c r="E41" s="11" t="s">
        <v>64</v>
      </c>
      <c r="F41" s="19">
        <v>255285.29</v>
      </c>
      <c r="G41" s="22">
        <v>2.64</v>
      </c>
      <c r="H41" s="100">
        <f t="shared" si="4"/>
        <v>3.43</v>
      </c>
      <c r="I41" s="100">
        <f t="shared" si="5"/>
        <v>875628.54</v>
      </c>
    </row>
    <row r="42" spans="1:10" ht="24.2" customHeight="1" x14ac:dyDescent="0.2">
      <c r="A42" s="9" t="s">
        <v>2236</v>
      </c>
      <c r="B42" s="10">
        <v>4413942</v>
      </c>
      <c r="C42" s="9" t="s">
        <v>65</v>
      </c>
      <c r="D42" s="16" t="s">
        <v>66</v>
      </c>
      <c r="E42" s="11" t="s">
        <v>38</v>
      </c>
      <c r="F42" s="19">
        <v>19637.330000000002</v>
      </c>
      <c r="G42" s="22">
        <v>1.63</v>
      </c>
      <c r="H42" s="100">
        <f t="shared" si="4"/>
        <v>2.12</v>
      </c>
      <c r="I42" s="100">
        <f t="shared" si="5"/>
        <v>41631.14</v>
      </c>
    </row>
    <row r="43" spans="1:10" ht="24.2" customHeight="1" x14ac:dyDescent="0.2">
      <c r="A43" s="8" t="s">
        <v>67</v>
      </c>
      <c r="B43" s="8"/>
      <c r="C43" s="8"/>
      <c r="D43" s="15" t="s">
        <v>68</v>
      </c>
      <c r="E43" s="8"/>
      <c r="F43" s="18"/>
      <c r="G43" s="21"/>
      <c r="H43" s="105"/>
      <c r="I43" s="116">
        <f>I44</f>
        <v>11190206.010000002</v>
      </c>
    </row>
    <row r="44" spans="1:10" ht="24.2" customHeight="1" x14ac:dyDescent="0.2">
      <c r="A44" s="24" t="s">
        <v>69</v>
      </c>
      <c r="B44" s="24"/>
      <c r="C44" s="24"/>
      <c r="D44" s="25" t="s">
        <v>70</v>
      </c>
      <c r="E44" s="24"/>
      <c r="F44" s="26"/>
      <c r="G44" s="27"/>
      <c r="H44" s="106"/>
      <c r="I44" s="117">
        <f>SUM(I45:I52)</f>
        <v>11190206.010000002</v>
      </c>
    </row>
    <row r="45" spans="1:10" ht="39" customHeight="1" x14ac:dyDescent="0.2">
      <c r="A45" s="9" t="s">
        <v>71</v>
      </c>
      <c r="B45" s="10">
        <v>5502997</v>
      </c>
      <c r="C45" s="9" t="s">
        <v>65</v>
      </c>
      <c r="D45" s="16" t="s">
        <v>72</v>
      </c>
      <c r="E45" s="11" t="s">
        <v>38</v>
      </c>
      <c r="F45" s="19">
        <v>111321.905</v>
      </c>
      <c r="G45" s="22">
        <v>23.61</v>
      </c>
      <c r="H45" s="100">
        <f t="shared" ref="H45:H52" si="6">ROUND(G45 * (1 + 29.9 / 100), 2)</f>
        <v>30.67</v>
      </c>
      <c r="I45" s="100">
        <f t="shared" ref="I45:I52" si="7">ROUND(F45 * H45, 2)</f>
        <v>3414242.83</v>
      </c>
    </row>
    <row r="46" spans="1:10" ht="38.25" x14ac:dyDescent="0.2">
      <c r="A46" s="9" t="s">
        <v>947</v>
      </c>
      <c r="B46" s="10">
        <v>97914</v>
      </c>
      <c r="C46" s="9" t="s">
        <v>24</v>
      </c>
      <c r="D46" s="16" t="s">
        <v>2240</v>
      </c>
      <c r="E46" s="11" t="s">
        <v>64</v>
      </c>
      <c r="F46" s="19">
        <v>1035293.7165</v>
      </c>
      <c r="G46" s="22">
        <v>2.64</v>
      </c>
      <c r="H46" s="100">
        <f t="shared" si="6"/>
        <v>3.43</v>
      </c>
      <c r="I46" s="100">
        <f t="shared" si="7"/>
        <v>3551057.45</v>
      </c>
    </row>
    <row r="47" spans="1:10" ht="24.2" customHeight="1" x14ac:dyDescent="0.2">
      <c r="A47" s="9" t="s">
        <v>948</v>
      </c>
      <c r="B47" s="10">
        <v>4413942</v>
      </c>
      <c r="C47" s="9" t="s">
        <v>65</v>
      </c>
      <c r="D47" s="16" t="s">
        <v>66</v>
      </c>
      <c r="E47" s="11" t="s">
        <v>38</v>
      </c>
      <c r="F47" s="19">
        <v>111321.905</v>
      </c>
      <c r="G47" s="22">
        <v>1.63</v>
      </c>
      <c r="H47" s="100">
        <f t="shared" si="6"/>
        <v>2.12</v>
      </c>
      <c r="I47" s="100">
        <f t="shared" si="7"/>
        <v>236002.44</v>
      </c>
    </row>
    <row r="48" spans="1:10" ht="36" customHeight="1" x14ac:dyDescent="0.2">
      <c r="A48" s="90" t="s">
        <v>2281</v>
      </c>
      <c r="B48" s="94" t="s">
        <v>2303</v>
      </c>
      <c r="C48" s="90" t="s">
        <v>47</v>
      </c>
      <c r="D48" s="91" t="s">
        <v>2285</v>
      </c>
      <c r="E48" s="95" t="s">
        <v>38</v>
      </c>
      <c r="F48" s="92">
        <v>95880.75</v>
      </c>
      <c r="G48" s="93">
        <v>23.34</v>
      </c>
      <c r="H48" s="100">
        <f t="shared" si="6"/>
        <v>30.32</v>
      </c>
      <c r="I48" s="100">
        <f t="shared" si="7"/>
        <v>2907104.34</v>
      </c>
      <c r="J48" s="96" t="s">
        <v>2286</v>
      </c>
    </row>
    <row r="49" spans="1:10" ht="43.5" customHeight="1" x14ac:dyDescent="0.2">
      <c r="A49" s="90" t="s">
        <v>2282</v>
      </c>
      <c r="B49" s="94" t="s">
        <v>2304</v>
      </c>
      <c r="C49" s="90" t="s">
        <v>47</v>
      </c>
      <c r="D49" s="91" t="s">
        <v>2288</v>
      </c>
      <c r="E49" s="95" t="s">
        <v>38</v>
      </c>
      <c r="F49" s="92">
        <v>6188</v>
      </c>
      <c r="G49" s="93">
        <v>12.9</v>
      </c>
      <c r="H49" s="107">
        <f t="shared" si="6"/>
        <v>16.760000000000002</v>
      </c>
      <c r="I49" s="107">
        <f t="shared" si="7"/>
        <v>103710.88</v>
      </c>
      <c r="J49" s="96" t="s">
        <v>2286</v>
      </c>
    </row>
    <row r="50" spans="1:10" ht="26.1" customHeight="1" x14ac:dyDescent="0.2">
      <c r="A50" s="90" t="s">
        <v>2283</v>
      </c>
      <c r="B50" s="10">
        <v>4016096</v>
      </c>
      <c r="C50" s="9" t="s">
        <v>65</v>
      </c>
      <c r="D50" s="16" t="s">
        <v>73</v>
      </c>
      <c r="E50" s="11" t="s">
        <v>38</v>
      </c>
      <c r="F50" s="19">
        <v>19298.943749999999</v>
      </c>
      <c r="G50" s="22">
        <v>1.64</v>
      </c>
      <c r="H50" s="100">
        <f t="shared" si="6"/>
        <v>2.13</v>
      </c>
      <c r="I50" s="100">
        <f t="shared" si="7"/>
        <v>41106.75</v>
      </c>
    </row>
    <row r="51" spans="1:10" ht="39" customHeight="1" x14ac:dyDescent="0.2">
      <c r="A51" s="90" t="s">
        <v>2284</v>
      </c>
      <c r="B51" s="10">
        <v>97914</v>
      </c>
      <c r="C51" s="9" t="s">
        <v>24</v>
      </c>
      <c r="D51" s="16" t="s">
        <v>2239</v>
      </c>
      <c r="E51" s="11" t="s">
        <v>64</v>
      </c>
      <c r="F51" s="19">
        <v>208436.5925</v>
      </c>
      <c r="G51" s="22">
        <v>2.64</v>
      </c>
      <c r="H51" s="100">
        <f t="shared" si="6"/>
        <v>3.43</v>
      </c>
      <c r="I51" s="100">
        <f t="shared" si="7"/>
        <v>714937.51</v>
      </c>
    </row>
    <row r="52" spans="1:10" ht="39" customHeight="1" x14ac:dyDescent="0.2">
      <c r="A52" s="90" t="s">
        <v>2287</v>
      </c>
      <c r="B52" s="10">
        <v>96385</v>
      </c>
      <c r="C52" s="9" t="s">
        <v>24</v>
      </c>
      <c r="D52" s="16" t="s">
        <v>62</v>
      </c>
      <c r="E52" s="11" t="s">
        <v>38</v>
      </c>
      <c r="F52" s="19">
        <v>15441.155000000001</v>
      </c>
      <c r="G52" s="22">
        <v>11.07</v>
      </c>
      <c r="H52" s="100">
        <f t="shared" si="6"/>
        <v>14.38</v>
      </c>
      <c r="I52" s="100">
        <f t="shared" si="7"/>
        <v>222043.81</v>
      </c>
    </row>
    <row r="53" spans="1:10" ht="24.2" customHeight="1" x14ac:dyDescent="0.2">
      <c r="A53" s="8">
        <v>5</v>
      </c>
      <c r="B53" s="8"/>
      <c r="C53" s="8"/>
      <c r="D53" s="15" t="s">
        <v>179</v>
      </c>
      <c r="E53" s="8"/>
      <c r="F53" s="18"/>
      <c r="G53" s="21"/>
      <c r="H53" s="105"/>
      <c r="I53" s="116">
        <f>SUM(I54,I58,I64)</f>
        <v>185976.28999999998</v>
      </c>
    </row>
    <row r="54" spans="1:10" ht="24.2" customHeight="1" x14ac:dyDescent="0.2">
      <c r="A54" s="24" t="s">
        <v>951</v>
      </c>
      <c r="B54" s="24"/>
      <c r="C54" s="24"/>
      <c r="D54" s="25" t="s">
        <v>180</v>
      </c>
      <c r="E54" s="24"/>
      <c r="F54" s="26"/>
      <c r="G54" s="27"/>
      <c r="H54" s="106"/>
      <c r="I54" s="117">
        <f>SUM(I55:I57)</f>
        <v>3710.23</v>
      </c>
    </row>
    <row r="55" spans="1:10" ht="39" customHeight="1" x14ac:dyDescent="0.2">
      <c r="A55" s="9" t="s">
        <v>952</v>
      </c>
      <c r="B55" s="10">
        <v>94972</v>
      </c>
      <c r="C55" s="9" t="s">
        <v>24</v>
      </c>
      <c r="D55" s="16" t="s">
        <v>181</v>
      </c>
      <c r="E55" s="11" t="s">
        <v>38</v>
      </c>
      <c r="F55" s="19">
        <v>1.25</v>
      </c>
      <c r="G55" s="22">
        <v>743.88</v>
      </c>
      <c r="H55" s="100">
        <f>ROUND(G55 * (1 + 29.9 / 100), 2)</f>
        <v>966.3</v>
      </c>
      <c r="I55" s="100">
        <f>ROUND(F55 * H55, 2)</f>
        <v>1207.8800000000001</v>
      </c>
    </row>
    <row r="56" spans="1:10" ht="39" customHeight="1" x14ac:dyDescent="0.2">
      <c r="A56" s="9" t="s">
        <v>953</v>
      </c>
      <c r="B56" s="10">
        <v>96535</v>
      </c>
      <c r="C56" s="9" t="s">
        <v>24</v>
      </c>
      <c r="D56" s="16" t="s">
        <v>78</v>
      </c>
      <c r="E56" s="11" t="s">
        <v>26</v>
      </c>
      <c r="F56" s="19">
        <v>7.5</v>
      </c>
      <c r="G56" s="22">
        <v>140.97999999999999</v>
      </c>
      <c r="H56" s="100">
        <f>ROUND(G56 * (1 + 29.9 / 100), 2)</f>
        <v>183.13</v>
      </c>
      <c r="I56" s="100">
        <f>ROUND(F56 * H56, 2)</f>
        <v>1373.48</v>
      </c>
    </row>
    <row r="57" spans="1:10" ht="26.1" customHeight="1" x14ac:dyDescent="0.2">
      <c r="A57" s="9" t="s">
        <v>954</v>
      </c>
      <c r="B57" s="10">
        <v>96545</v>
      </c>
      <c r="C57" s="9" t="s">
        <v>24</v>
      </c>
      <c r="D57" s="16" t="s">
        <v>80</v>
      </c>
      <c r="E57" s="11" t="s">
        <v>81</v>
      </c>
      <c r="F57" s="19">
        <v>56.5</v>
      </c>
      <c r="G57" s="22">
        <v>15.38</v>
      </c>
      <c r="H57" s="100">
        <f>ROUND(G57 * (1 + 29.9 / 100), 2)</f>
        <v>19.98</v>
      </c>
      <c r="I57" s="100">
        <f>ROUND(F57 * H57, 2)</f>
        <v>1128.8699999999999</v>
      </c>
    </row>
    <row r="58" spans="1:10" ht="24.2" customHeight="1" x14ac:dyDescent="0.2">
      <c r="A58" s="24" t="s">
        <v>955</v>
      </c>
      <c r="B58" s="24"/>
      <c r="C58" s="24"/>
      <c r="D58" s="25" t="s">
        <v>182</v>
      </c>
      <c r="E58" s="24"/>
      <c r="F58" s="26"/>
      <c r="G58" s="27"/>
      <c r="H58" s="106"/>
      <c r="I58" s="117">
        <f>SUM(I59:I63)</f>
        <v>83938.209999999977</v>
      </c>
    </row>
    <row r="59" spans="1:10" ht="39" customHeight="1" x14ac:dyDescent="0.2">
      <c r="A59" s="9" t="s">
        <v>956</v>
      </c>
      <c r="B59" s="10">
        <v>94972</v>
      </c>
      <c r="C59" s="9" t="s">
        <v>24</v>
      </c>
      <c r="D59" s="16" t="s">
        <v>181</v>
      </c>
      <c r="E59" s="11" t="s">
        <v>38</v>
      </c>
      <c r="F59" s="19">
        <v>16</v>
      </c>
      <c r="G59" s="22">
        <v>743.88</v>
      </c>
      <c r="H59" s="100">
        <f>ROUND(G59 * (1 + 29.9 / 100), 2)</f>
        <v>966.3</v>
      </c>
      <c r="I59" s="100">
        <f>ROUND(F59 * H59, 2)</f>
        <v>15460.8</v>
      </c>
    </row>
    <row r="60" spans="1:10" ht="39" customHeight="1" x14ac:dyDescent="0.2">
      <c r="A60" s="9" t="s">
        <v>957</v>
      </c>
      <c r="B60" s="10">
        <v>92264</v>
      </c>
      <c r="C60" s="9" t="s">
        <v>24</v>
      </c>
      <c r="D60" s="16" t="s">
        <v>79</v>
      </c>
      <c r="E60" s="11" t="s">
        <v>26</v>
      </c>
      <c r="F60" s="19">
        <v>192</v>
      </c>
      <c r="G60" s="22">
        <v>225.53</v>
      </c>
      <c r="H60" s="100">
        <f>ROUND(G60 * (1 + 29.9 / 100), 2)</f>
        <v>292.95999999999998</v>
      </c>
      <c r="I60" s="100">
        <f>ROUND(F60 * H60, 2)</f>
        <v>56248.32</v>
      </c>
    </row>
    <row r="61" spans="1:10" ht="39" customHeight="1" x14ac:dyDescent="0.2">
      <c r="A61" s="9" t="s">
        <v>958</v>
      </c>
      <c r="B61" s="10">
        <v>92762</v>
      </c>
      <c r="C61" s="9" t="s">
        <v>24</v>
      </c>
      <c r="D61" s="16" t="s">
        <v>82</v>
      </c>
      <c r="E61" s="11" t="s">
        <v>81</v>
      </c>
      <c r="F61" s="19">
        <v>238.4</v>
      </c>
      <c r="G61" s="22">
        <v>12.1</v>
      </c>
      <c r="H61" s="100">
        <f>ROUND(G61 * (1 + 29.9 / 100), 2)</f>
        <v>15.72</v>
      </c>
      <c r="I61" s="100">
        <f>ROUND(F61 * H61, 2)</f>
        <v>3747.65</v>
      </c>
    </row>
    <row r="62" spans="1:10" ht="39" customHeight="1" x14ac:dyDescent="0.2">
      <c r="A62" s="9" t="s">
        <v>959</v>
      </c>
      <c r="B62" s="10">
        <v>92763</v>
      </c>
      <c r="C62" s="9" t="s">
        <v>24</v>
      </c>
      <c r="D62" s="16" t="s">
        <v>83</v>
      </c>
      <c r="E62" s="11" t="s">
        <v>81</v>
      </c>
      <c r="F62" s="19">
        <v>488</v>
      </c>
      <c r="G62" s="22">
        <v>10.26</v>
      </c>
      <c r="H62" s="100">
        <f>ROUND(G62 * (1 + 29.9 / 100), 2)</f>
        <v>13.33</v>
      </c>
      <c r="I62" s="100">
        <f>ROUND(F62 * H62, 2)</f>
        <v>6505.04</v>
      </c>
    </row>
    <row r="63" spans="1:10" ht="39" customHeight="1" x14ac:dyDescent="0.2">
      <c r="A63" s="9" t="s">
        <v>960</v>
      </c>
      <c r="B63" s="10">
        <v>92768</v>
      </c>
      <c r="C63" s="9" t="s">
        <v>24</v>
      </c>
      <c r="D63" s="16" t="s">
        <v>84</v>
      </c>
      <c r="E63" s="11" t="s">
        <v>81</v>
      </c>
      <c r="F63" s="19">
        <v>108</v>
      </c>
      <c r="G63" s="22">
        <v>14.09</v>
      </c>
      <c r="H63" s="100">
        <f>ROUND(G63 * (1 + 29.9 / 100), 2)</f>
        <v>18.3</v>
      </c>
      <c r="I63" s="100">
        <f>ROUND(F63 * H63, 2)</f>
        <v>1976.4</v>
      </c>
    </row>
    <row r="64" spans="1:10" ht="24.2" customHeight="1" x14ac:dyDescent="0.2">
      <c r="A64" s="24" t="s">
        <v>961</v>
      </c>
      <c r="B64" s="24"/>
      <c r="C64" s="24"/>
      <c r="D64" s="25" t="s">
        <v>183</v>
      </c>
      <c r="E64" s="24"/>
      <c r="F64" s="26"/>
      <c r="G64" s="27"/>
      <c r="H64" s="106"/>
      <c r="I64" s="117">
        <f>SUM(I65:I72)</f>
        <v>98327.85</v>
      </c>
    </row>
    <row r="65" spans="1:9" ht="39" customHeight="1" x14ac:dyDescent="0.2">
      <c r="A65" s="9" t="s">
        <v>962</v>
      </c>
      <c r="B65" s="10">
        <v>94972</v>
      </c>
      <c r="C65" s="9" t="s">
        <v>24</v>
      </c>
      <c r="D65" s="16" t="s">
        <v>181</v>
      </c>
      <c r="E65" s="11" t="s">
        <v>38</v>
      </c>
      <c r="F65" s="19">
        <v>17.600000000000001</v>
      </c>
      <c r="G65" s="22">
        <v>743.88</v>
      </c>
      <c r="H65" s="100">
        <f t="shared" ref="H65:H72" si="8">ROUND(G65 * (1 + 29.9 / 100), 2)</f>
        <v>966.3</v>
      </c>
      <c r="I65" s="100">
        <f t="shared" ref="I65:I72" si="9">ROUND(F65 * H65, 2)</f>
        <v>17006.88</v>
      </c>
    </row>
    <row r="66" spans="1:9" ht="39" customHeight="1" x14ac:dyDescent="0.2">
      <c r="A66" s="9" t="s">
        <v>963</v>
      </c>
      <c r="B66" s="10">
        <v>92264</v>
      </c>
      <c r="C66" s="9" t="s">
        <v>24</v>
      </c>
      <c r="D66" s="16" t="s">
        <v>79</v>
      </c>
      <c r="E66" s="11" t="s">
        <v>26</v>
      </c>
      <c r="F66" s="19">
        <v>176</v>
      </c>
      <c r="G66" s="22">
        <v>225.53</v>
      </c>
      <c r="H66" s="100">
        <f t="shared" si="8"/>
        <v>292.95999999999998</v>
      </c>
      <c r="I66" s="100">
        <f t="shared" si="9"/>
        <v>51560.959999999999</v>
      </c>
    </row>
    <row r="67" spans="1:9" ht="39" customHeight="1" x14ac:dyDescent="0.2">
      <c r="A67" s="9" t="s">
        <v>964</v>
      </c>
      <c r="B67" s="10">
        <v>92769</v>
      </c>
      <c r="C67" s="9" t="s">
        <v>24</v>
      </c>
      <c r="D67" s="16" t="s">
        <v>85</v>
      </c>
      <c r="E67" s="11" t="s">
        <v>81</v>
      </c>
      <c r="F67" s="19">
        <v>12.8</v>
      </c>
      <c r="G67" s="22">
        <v>13.6</v>
      </c>
      <c r="H67" s="100">
        <f t="shared" si="8"/>
        <v>17.670000000000002</v>
      </c>
      <c r="I67" s="100">
        <f t="shared" si="9"/>
        <v>226.18</v>
      </c>
    </row>
    <row r="68" spans="1:9" ht="39" customHeight="1" x14ac:dyDescent="0.2">
      <c r="A68" s="9" t="s">
        <v>965</v>
      </c>
      <c r="B68" s="10">
        <v>92770</v>
      </c>
      <c r="C68" s="9" t="s">
        <v>24</v>
      </c>
      <c r="D68" s="16" t="s">
        <v>99</v>
      </c>
      <c r="E68" s="11" t="s">
        <v>81</v>
      </c>
      <c r="F68" s="19">
        <v>531.29999999999995</v>
      </c>
      <c r="G68" s="22">
        <v>12.99</v>
      </c>
      <c r="H68" s="100">
        <f t="shared" si="8"/>
        <v>16.87</v>
      </c>
      <c r="I68" s="100">
        <f t="shared" si="9"/>
        <v>8963.0300000000007</v>
      </c>
    </row>
    <row r="69" spans="1:9" ht="39" customHeight="1" x14ac:dyDescent="0.2">
      <c r="A69" s="9" t="s">
        <v>966</v>
      </c>
      <c r="B69" s="10">
        <v>92771</v>
      </c>
      <c r="C69" s="9" t="s">
        <v>24</v>
      </c>
      <c r="D69" s="16" t="s">
        <v>184</v>
      </c>
      <c r="E69" s="11" t="s">
        <v>81</v>
      </c>
      <c r="F69" s="19">
        <v>5.5</v>
      </c>
      <c r="G69" s="22">
        <v>11.7</v>
      </c>
      <c r="H69" s="100">
        <f t="shared" si="8"/>
        <v>15.2</v>
      </c>
      <c r="I69" s="100">
        <f t="shared" si="9"/>
        <v>83.6</v>
      </c>
    </row>
    <row r="70" spans="1:9" ht="52.15" customHeight="1" x14ac:dyDescent="0.2">
      <c r="A70" s="9" t="s">
        <v>967</v>
      </c>
      <c r="B70" s="10">
        <v>100773</v>
      </c>
      <c r="C70" s="9" t="s">
        <v>24</v>
      </c>
      <c r="D70" s="16" t="s">
        <v>185</v>
      </c>
      <c r="E70" s="11" t="s">
        <v>81</v>
      </c>
      <c r="F70" s="19">
        <v>492</v>
      </c>
      <c r="G70" s="22">
        <v>21.84</v>
      </c>
      <c r="H70" s="100">
        <f t="shared" si="8"/>
        <v>28.37</v>
      </c>
      <c r="I70" s="100">
        <f t="shared" si="9"/>
        <v>13958.04</v>
      </c>
    </row>
    <row r="71" spans="1:9" ht="39" customHeight="1" x14ac:dyDescent="0.2">
      <c r="A71" s="9" t="s">
        <v>968</v>
      </c>
      <c r="B71" s="10">
        <v>100066</v>
      </c>
      <c r="C71" s="9" t="s">
        <v>24</v>
      </c>
      <c r="D71" s="16" t="s">
        <v>186</v>
      </c>
      <c r="E71" s="11" t="s">
        <v>81</v>
      </c>
      <c r="F71" s="19">
        <v>272</v>
      </c>
      <c r="G71" s="22">
        <v>11.65</v>
      </c>
      <c r="H71" s="100">
        <f t="shared" si="8"/>
        <v>15.13</v>
      </c>
      <c r="I71" s="100">
        <f t="shared" si="9"/>
        <v>4115.3599999999997</v>
      </c>
    </row>
    <row r="72" spans="1:9" ht="39" customHeight="1" x14ac:dyDescent="0.2">
      <c r="A72" s="9" t="s">
        <v>969</v>
      </c>
      <c r="B72" s="10">
        <v>86400</v>
      </c>
      <c r="C72" s="9" t="s">
        <v>187</v>
      </c>
      <c r="D72" s="16" t="s">
        <v>188</v>
      </c>
      <c r="E72" s="11" t="s">
        <v>81</v>
      </c>
      <c r="F72" s="19">
        <v>60</v>
      </c>
      <c r="G72" s="22">
        <v>30.97</v>
      </c>
      <c r="H72" s="100">
        <f t="shared" si="8"/>
        <v>40.229999999999997</v>
      </c>
      <c r="I72" s="100">
        <f t="shared" si="9"/>
        <v>2413.8000000000002</v>
      </c>
    </row>
    <row r="73" spans="1:9" ht="24.2" customHeight="1" x14ac:dyDescent="0.2">
      <c r="A73" s="8">
        <v>6</v>
      </c>
      <c r="B73" s="8"/>
      <c r="C73" s="8"/>
      <c r="D73" s="15" t="s">
        <v>189</v>
      </c>
      <c r="E73" s="8"/>
      <c r="F73" s="18"/>
      <c r="G73" s="21"/>
      <c r="H73" s="105"/>
      <c r="I73" s="116">
        <f>SUM(I74,I183,I203,I217,I223)</f>
        <v>3168409.2899999996</v>
      </c>
    </row>
    <row r="74" spans="1:9" ht="24.2" customHeight="1" x14ac:dyDescent="0.2">
      <c r="A74" s="24" t="s">
        <v>970</v>
      </c>
      <c r="B74" s="24"/>
      <c r="C74" s="24"/>
      <c r="D74" s="25" t="s">
        <v>190</v>
      </c>
      <c r="E74" s="24"/>
      <c r="F74" s="26"/>
      <c r="G74" s="27"/>
      <c r="H74" s="106"/>
      <c r="I74" s="117">
        <f>SUM(I75,I77,I82,I85,I87,I89,I95,I101,I104,I119)</f>
        <v>417391.67</v>
      </c>
    </row>
    <row r="75" spans="1:9" ht="24.2" customHeight="1" x14ac:dyDescent="0.2">
      <c r="A75" s="33" t="s">
        <v>971</v>
      </c>
      <c r="B75" s="33"/>
      <c r="C75" s="33"/>
      <c r="D75" s="34" t="s">
        <v>42</v>
      </c>
      <c r="E75" s="33"/>
      <c r="F75" s="35"/>
      <c r="G75" s="36"/>
      <c r="H75" s="108"/>
      <c r="I75" s="118">
        <f>I76</f>
        <v>4561.8</v>
      </c>
    </row>
    <row r="76" spans="1:9" ht="39" customHeight="1" x14ac:dyDescent="0.2">
      <c r="A76" s="9" t="s">
        <v>972</v>
      </c>
      <c r="B76" s="10">
        <v>99059</v>
      </c>
      <c r="C76" s="9" t="s">
        <v>24</v>
      </c>
      <c r="D76" s="16" t="s">
        <v>94</v>
      </c>
      <c r="E76" s="11" t="s">
        <v>95</v>
      </c>
      <c r="F76" s="19">
        <v>63.65</v>
      </c>
      <c r="G76" s="22">
        <v>55.17</v>
      </c>
      <c r="H76" s="100">
        <f>ROUND(G76 * (1 + 29.9 / 100), 2)</f>
        <v>71.67</v>
      </c>
      <c r="I76" s="100">
        <f>ROUND(F76 * H76, 2)</f>
        <v>4561.8</v>
      </c>
    </row>
    <row r="77" spans="1:9" ht="24.2" customHeight="1" x14ac:dyDescent="0.2">
      <c r="A77" s="33" t="s">
        <v>973</v>
      </c>
      <c r="B77" s="33"/>
      <c r="C77" s="33"/>
      <c r="D77" s="34" t="s">
        <v>74</v>
      </c>
      <c r="E77" s="33"/>
      <c r="F77" s="35"/>
      <c r="G77" s="36"/>
      <c r="H77" s="108"/>
      <c r="I77" s="118">
        <f>SUM(I78:I81)</f>
        <v>22585.61</v>
      </c>
    </row>
    <row r="78" spans="1:9" ht="26.1" customHeight="1" x14ac:dyDescent="0.2">
      <c r="A78" s="9" t="s">
        <v>974</v>
      </c>
      <c r="B78" s="10">
        <v>93358</v>
      </c>
      <c r="C78" s="9" t="s">
        <v>24</v>
      </c>
      <c r="D78" s="16" t="s">
        <v>75</v>
      </c>
      <c r="E78" s="11" t="s">
        <v>38</v>
      </c>
      <c r="F78" s="19">
        <v>142.82</v>
      </c>
      <c r="G78" s="22">
        <v>76.2</v>
      </c>
      <c r="H78" s="100">
        <f>ROUND(G78 * (1 + 29.9 / 100), 2)</f>
        <v>98.98</v>
      </c>
      <c r="I78" s="100">
        <f>ROUND(F78 * H78, 2)</f>
        <v>14136.32</v>
      </c>
    </row>
    <row r="79" spans="1:9" ht="24.2" customHeight="1" x14ac:dyDescent="0.2">
      <c r="A79" s="9" t="s">
        <v>975</v>
      </c>
      <c r="B79" s="10">
        <v>96995</v>
      </c>
      <c r="C79" s="9" t="s">
        <v>24</v>
      </c>
      <c r="D79" s="16" t="s">
        <v>96</v>
      </c>
      <c r="E79" s="11" t="s">
        <v>38</v>
      </c>
      <c r="F79" s="19">
        <v>132.61000000000001</v>
      </c>
      <c r="G79" s="22">
        <v>46.21</v>
      </c>
      <c r="H79" s="100">
        <f>ROUND(G79 * (1 + 29.9 / 100), 2)</f>
        <v>60.03</v>
      </c>
      <c r="I79" s="100">
        <f>ROUND(F79 * H79, 2)</f>
        <v>7960.58</v>
      </c>
    </row>
    <row r="80" spans="1:9" ht="52.15" customHeight="1" x14ac:dyDescent="0.2">
      <c r="A80" s="9" t="s">
        <v>976</v>
      </c>
      <c r="B80" s="10">
        <v>100983</v>
      </c>
      <c r="C80" s="9" t="s">
        <v>24</v>
      </c>
      <c r="D80" s="16" t="s">
        <v>97</v>
      </c>
      <c r="E80" s="11" t="s">
        <v>38</v>
      </c>
      <c r="F80" s="19">
        <v>12.76</v>
      </c>
      <c r="G80" s="22">
        <v>8.6999999999999993</v>
      </c>
      <c r="H80" s="100">
        <f>ROUND(G80 * (1 + 29.9 / 100), 2)</f>
        <v>11.3</v>
      </c>
      <c r="I80" s="100">
        <f>ROUND(F80 * H80, 2)</f>
        <v>144.19</v>
      </c>
    </row>
    <row r="81" spans="1:9" ht="39" customHeight="1" x14ac:dyDescent="0.2">
      <c r="A81" s="9" t="s">
        <v>977</v>
      </c>
      <c r="B81" s="10">
        <v>95876</v>
      </c>
      <c r="C81" s="9" t="s">
        <v>24</v>
      </c>
      <c r="D81" s="16" t="s">
        <v>191</v>
      </c>
      <c r="E81" s="11" t="s">
        <v>64</v>
      </c>
      <c r="F81" s="19">
        <v>127.6</v>
      </c>
      <c r="G81" s="22">
        <v>2.08</v>
      </c>
      <c r="H81" s="100">
        <f>ROUND(G81 * (1 + 29.9 / 100), 2)</f>
        <v>2.7</v>
      </c>
      <c r="I81" s="100">
        <f>ROUND(F81 * H81, 2)</f>
        <v>344.52</v>
      </c>
    </row>
    <row r="82" spans="1:9" ht="24.2" customHeight="1" x14ac:dyDescent="0.2">
      <c r="A82" s="33" t="s">
        <v>978</v>
      </c>
      <c r="B82" s="33"/>
      <c r="C82" s="33"/>
      <c r="D82" s="34" t="s">
        <v>76</v>
      </c>
      <c r="E82" s="33"/>
      <c r="F82" s="35"/>
      <c r="G82" s="36"/>
      <c r="H82" s="108"/>
      <c r="I82" s="118">
        <f>SUM(I83:I84)</f>
        <v>58117.94</v>
      </c>
    </row>
    <row r="83" spans="1:9" ht="52.15" customHeight="1" x14ac:dyDescent="0.2">
      <c r="A83" s="9" t="s">
        <v>979</v>
      </c>
      <c r="B83" s="10">
        <v>92593</v>
      </c>
      <c r="C83" s="9" t="s">
        <v>24</v>
      </c>
      <c r="D83" s="16" t="s">
        <v>100</v>
      </c>
      <c r="E83" s="11" t="s">
        <v>81</v>
      </c>
      <c r="F83" s="19">
        <v>2513.27</v>
      </c>
      <c r="G83" s="22">
        <v>13.21</v>
      </c>
      <c r="H83" s="100">
        <f>ROUND(G83 * (1 + 29.9 / 100), 2)</f>
        <v>17.16</v>
      </c>
      <c r="I83" s="100">
        <f>ROUND(F83 * H83, 2)</f>
        <v>43127.71</v>
      </c>
    </row>
    <row r="84" spans="1:9" ht="52.15" customHeight="1" x14ac:dyDescent="0.2">
      <c r="A84" s="9" t="s">
        <v>980</v>
      </c>
      <c r="B84" s="10">
        <v>101963</v>
      </c>
      <c r="C84" s="9" t="s">
        <v>24</v>
      </c>
      <c r="D84" s="16" t="s">
        <v>192</v>
      </c>
      <c r="E84" s="11" t="s">
        <v>26</v>
      </c>
      <c r="F84" s="19">
        <v>60.11</v>
      </c>
      <c r="G84" s="22">
        <v>191.98</v>
      </c>
      <c r="H84" s="100">
        <f>ROUND(G84 * (1 + 29.9 / 100), 2)</f>
        <v>249.38</v>
      </c>
      <c r="I84" s="100">
        <f>ROUND(F84 * H84, 2)</f>
        <v>14990.23</v>
      </c>
    </row>
    <row r="85" spans="1:9" ht="24.2" customHeight="1" x14ac:dyDescent="0.2">
      <c r="A85" s="33" t="s">
        <v>981</v>
      </c>
      <c r="B85" s="33"/>
      <c r="C85" s="33"/>
      <c r="D85" s="34" t="s">
        <v>86</v>
      </c>
      <c r="E85" s="33"/>
      <c r="F85" s="35"/>
      <c r="G85" s="36"/>
      <c r="H85" s="108"/>
      <c r="I85" s="118">
        <f>SUM(I86)</f>
        <v>20085.84</v>
      </c>
    </row>
    <row r="86" spans="1:9" ht="39" customHeight="1" x14ac:dyDescent="0.2">
      <c r="A86" s="9" t="s">
        <v>982</v>
      </c>
      <c r="B86" s="10">
        <v>103318</v>
      </c>
      <c r="C86" s="9" t="s">
        <v>24</v>
      </c>
      <c r="D86" s="16" t="s">
        <v>87</v>
      </c>
      <c r="E86" s="11" t="s">
        <v>26</v>
      </c>
      <c r="F86" s="19">
        <v>157.91999999999999</v>
      </c>
      <c r="G86" s="22">
        <v>97.91</v>
      </c>
      <c r="H86" s="100">
        <f>ROUND(G86 * (1 + 29.9 / 100), 2)</f>
        <v>127.19</v>
      </c>
      <c r="I86" s="100">
        <f>ROUND(F86 * H86, 2)</f>
        <v>20085.84</v>
      </c>
    </row>
    <row r="87" spans="1:9" ht="24.2" customHeight="1" x14ac:dyDescent="0.2">
      <c r="A87" s="33" t="s">
        <v>983</v>
      </c>
      <c r="B87" s="33"/>
      <c r="C87" s="33"/>
      <c r="D87" s="34" t="s">
        <v>193</v>
      </c>
      <c r="E87" s="33"/>
      <c r="F87" s="35"/>
      <c r="G87" s="36"/>
      <c r="H87" s="108"/>
      <c r="I87" s="118">
        <f>SUM(I88)</f>
        <v>124028.99</v>
      </c>
    </row>
    <row r="88" spans="1:9" ht="26.1" customHeight="1" x14ac:dyDescent="0.2">
      <c r="A88" s="9" t="s">
        <v>984</v>
      </c>
      <c r="B88" s="10" t="s">
        <v>2305</v>
      </c>
      <c r="C88" s="9" t="s">
        <v>47</v>
      </c>
      <c r="D88" s="16" t="s">
        <v>194</v>
      </c>
      <c r="E88" s="11" t="s">
        <v>195</v>
      </c>
      <c r="F88" s="19">
        <v>333.25</v>
      </c>
      <c r="G88" s="22">
        <v>286.51</v>
      </c>
      <c r="H88" s="100">
        <f>ROUND(G88 * (1 + 29.9 / 100), 2)</f>
        <v>372.18</v>
      </c>
      <c r="I88" s="100">
        <f>ROUND(F88 * H88, 2)</f>
        <v>124028.99</v>
      </c>
    </row>
    <row r="89" spans="1:9" ht="24.2" customHeight="1" x14ac:dyDescent="0.2">
      <c r="A89" s="33" t="s">
        <v>985</v>
      </c>
      <c r="B89" s="33"/>
      <c r="C89" s="33"/>
      <c r="D89" s="34" t="s">
        <v>88</v>
      </c>
      <c r="E89" s="33"/>
      <c r="F89" s="35"/>
      <c r="G89" s="36"/>
      <c r="H89" s="108"/>
      <c r="I89" s="118">
        <f>SUM(I90:I94)</f>
        <v>112975.66</v>
      </c>
    </row>
    <row r="90" spans="1:9" ht="52.15" customHeight="1" x14ac:dyDescent="0.2">
      <c r="A90" s="9" t="s">
        <v>986</v>
      </c>
      <c r="B90" s="10">
        <v>87894</v>
      </c>
      <c r="C90" s="9" t="s">
        <v>24</v>
      </c>
      <c r="D90" s="16" t="s">
        <v>89</v>
      </c>
      <c r="E90" s="11" t="s">
        <v>26</v>
      </c>
      <c r="F90" s="19">
        <v>232.07</v>
      </c>
      <c r="G90" s="22">
        <v>6.88</v>
      </c>
      <c r="H90" s="100">
        <f>ROUND(G90 * (1 + 29.9 / 100), 2)</f>
        <v>8.94</v>
      </c>
      <c r="I90" s="100">
        <f>ROUND(F90 * H90, 2)</f>
        <v>2074.71</v>
      </c>
    </row>
    <row r="91" spans="1:9" ht="65.099999999999994" customHeight="1" x14ac:dyDescent="0.2">
      <c r="A91" s="9" t="s">
        <v>987</v>
      </c>
      <c r="B91" s="10">
        <v>89173</v>
      </c>
      <c r="C91" s="9" t="s">
        <v>24</v>
      </c>
      <c r="D91" s="16" t="s">
        <v>90</v>
      </c>
      <c r="E91" s="11" t="s">
        <v>26</v>
      </c>
      <c r="F91" s="19">
        <v>232.07</v>
      </c>
      <c r="G91" s="22">
        <v>44.59</v>
      </c>
      <c r="H91" s="100">
        <f>ROUND(G91 * (1 + 29.9 / 100), 2)</f>
        <v>57.92</v>
      </c>
      <c r="I91" s="100">
        <f>ROUND(F91 * H91, 2)</f>
        <v>13441.49</v>
      </c>
    </row>
    <row r="92" spans="1:9" ht="52.15" customHeight="1" x14ac:dyDescent="0.2">
      <c r="A92" s="9" t="s">
        <v>988</v>
      </c>
      <c r="B92" s="10">
        <v>87265</v>
      </c>
      <c r="C92" s="9" t="s">
        <v>24</v>
      </c>
      <c r="D92" s="16" t="s">
        <v>101</v>
      </c>
      <c r="E92" s="11" t="s">
        <v>26</v>
      </c>
      <c r="F92" s="19">
        <v>136.41999999999999</v>
      </c>
      <c r="G92" s="22">
        <v>64.28</v>
      </c>
      <c r="H92" s="100">
        <f>ROUND(G92 * (1 + 29.9 / 100), 2)</f>
        <v>83.5</v>
      </c>
      <c r="I92" s="100">
        <f>ROUND(F92 * H92, 2)</f>
        <v>11391.07</v>
      </c>
    </row>
    <row r="93" spans="1:9" ht="39" customHeight="1" x14ac:dyDescent="0.2">
      <c r="A93" s="9" t="s">
        <v>989</v>
      </c>
      <c r="B93" s="10">
        <v>95241</v>
      </c>
      <c r="C93" s="9" t="s">
        <v>24</v>
      </c>
      <c r="D93" s="16" t="s">
        <v>102</v>
      </c>
      <c r="E93" s="11" t="s">
        <v>26</v>
      </c>
      <c r="F93" s="19">
        <v>318.76</v>
      </c>
      <c r="G93" s="22">
        <v>38.07</v>
      </c>
      <c r="H93" s="100">
        <f>ROUND(G93 * (1 + 29.9 / 100), 2)</f>
        <v>49.45</v>
      </c>
      <c r="I93" s="100">
        <f>ROUND(F93 * H93, 2)</f>
        <v>15762.68</v>
      </c>
    </row>
    <row r="94" spans="1:9" ht="39" customHeight="1" x14ac:dyDescent="0.2">
      <c r="A94" s="9" t="s">
        <v>990</v>
      </c>
      <c r="B94" s="10">
        <v>87258</v>
      </c>
      <c r="C94" s="9" t="s">
        <v>24</v>
      </c>
      <c r="D94" s="16" t="s">
        <v>103</v>
      </c>
      <c r="E94" s="11" t="s">
        <v>26</v>
      </c>
      <c r="F94" s="19">
        <v>318.76</v>
      </c>
      <c r="G94" s="22">
        <v>169.79</v>
      </c>
      <c r="H94" s="100">
        <f>ROUND(G94 * (1 + 29.9 / 100), 2)</f>
        <v>220.56</v>
      </c>
      <c r="I94" s="100">
        <f>ROUND(F94 * H94, 2)</f>
        <v>70305.710000000006</v>
      </c>
    </row>
    <row r="95" spans="1:9" ht="24.2" customHeight="1" x14ac:dyDescent="0.2">
      <c r="A95" s="33" t="s">
        <v>996</v>
      </c>
      <c r="B95" s="33"/>
      <c r="C95" s="33"/>
      <c r="D95" s="34" t="s">
        <v>104</v>
      </c>
      <c r="E95" s="33"/>
      <c r="F95" s="35"/>
      <c r="G95" s="36"/>
      <c r="H95" s="108"/>
      <c r="I95" s="118">
        <f>SUM(I96:I100)</f>
        <v>22976.93</v>
      </c>
    </row>
    <row r="96" spans="1:9" ht="52.15" customHeight="1" x14ac:dyDescent="0.2">
      <c r="A96" s="9" t="s">
        <v>991</v>
      </c>
      <c r="B96" s="10">
        <v>90793</v>
      </c>
      <c r="C96" s="9" t="s">
        <v>24</v>
      </c>
      <c r="D96" s="16" t="s">
        <v>105</v>
      </c>
      <c r="E96" s="11" t="s">
        <v>106</v>
      </c>
      <c r="F96" s="19">
        <v>2</v>
      </c>
      <c r="G96" s="22">
        <v>1161.68</v>
      </c>
      <c r="H96" s="100">
        <f>ROUND(G96 * (1 + 29.9 / 100), 2)</f>
        <v>1509.02</v>
      </c>
      <c r="I96" s="100">
        <f>ROUND(F96 * H96, 2)</f>
        <v>3018.04</v>
      </c>
    </row>
    <row r="97" spans="1:9" ht="65.099999999999994" customHeight="1" x14ac:dyDescent="0.2">
      <c r="A97" s="9" t="s">
        <v>992</v>
      </c>
      <c r="B97" s="10">
        <v>90790</v>
      </c>
      <c r="C97" s="9" t="s">
        <v>24</v>
      </c>
      <c r="D97" s="16" t="s">
        <v>107</v>
      </c>
      <c r="E97" s="11" t="s">
        <v>106</v>
      </c>
      <c r="F97" s="19">
        <v>2</v>
      </c>
      <c r="G97" s="22">
        <v>936.2</v>
      </c>
      <c r="H97" s="100">
        <f>ROUND(G97 * (1 + 29.9 / 100), 2)</f>
        <v>1216.1199999999999</v>
      </c>
      <c r="I97" s="100">
        <f>ROUND(F97 * H97, 2)</f>
        <v>2432.2399999999998</v>
      </c>
    </row>
    <row r="98" spans="1:9" ht="65.099999999999994" customHeight="1" x14ac:dyDescent="0.2">
      <c r="A98" s="9" t="s">
        <v>993</v>
      </c>
      <c r="B98" s="10">
        <v>90789</v>
      </c>
      <c r="C98" s="9" t="s">
        <v>24</v>
      </c>
      <c r="D98" s="16" t="s">
        <v>108</v>
      </c>
      <c r="E98" s="11" t="s">
        <v>106</v>
      </c>
      <c r="F98" s="19">
        <v>6</v>
      </c>
      <c r="G98" s="22">
        <v>907.94</v>
      </c>
      <c r="H98" s="100">
        <f>ROUND(G98 * (1 + 29.9 / 100), 2)</f>
        <v>1179.4100000000001</v>
      </c>
      <c r="I98" s="100">
        <f>ROUND(F98 * H98, 2)</f>
        <v>7076.46</v>
      </c>
    </row>
    <row r="99" spans="1:9" ht="39" customHeight="1" x14ac:dyDescent="0.2">
      <c r="A99" s="9" t="s">
        <v>994</v>
      </c>
      <c r="B99" s="10">
        <v>91338</v>
      </c>
      <c r="C99" s="9" t="s">
        <v>24</v>
      </c>
      <c r="D99" s="16" t="s">
        <v>196</v>
      </c>
      <c r="E99" s="11" t="s">
        <v>26</v>
      </c>
      <c r="F99" s="19">
        <v>4.62</v>
      </c>
      <c r="G99" s="22">
        <v>567.63</v>
      </c>
      <c r="H99" s="100">
        <f>ROUND(G99 * (1 + 29.9 / 100), 2)</f>
        <v>737.35</v>
      </c>
      <c r="I99" s="100">
        <f>ROUND(F99 * H99, 2)</f>
        <v>3406.56</v>
      </c>
    </row>
    <row r="100" spans="1:9" ht="39" customHeight="1" x14ac:dyDescent="0.2">
      <c r="A100" s="9" t="s">
        <v>995</v>
      </c>
      <c r="B100" s="10">
        <v>94569</v>
      </c>
      <c r="C100" s="9" t="s">
        <v>24</v>
      </c>
      <c r="D100" s="16" t="s">
        <v>197</v>
      </c>
      <c r="E100" s="11" t="s">
        <v>26</v>
      </c>
      <c r="F100" s="19">
        <v>11.3</v>
      </c>
      <c r="G100" s="22">
        <v>479.85</v>
      </c>
      <c r="H100" s="100">
        <f>ROUND(G100 * (1 + 29.9 / 100), 2)</f>
        <v>623.33000000000004</v>
      </c>
      <c r="I100" s="100">
        <f>ROUND(F100 * H100, 2)</f>
        <v>7043.63</v>
      </c>
    </row>
    <row r="101" spans="1:9" ht="24.2" customHeight="1" x14ac:dyDescent="0.2">
      <c r="A101" s="33" t="s">
        <v>997</v>
      </c>
      <c r="B101" s="33"/>
      <c r="C101" s="33"/>
      <c r="D101" s="34" t="s">
        <v>91</v>
      </c>
      <c r="E101" s="33"/>
      <c r="F101" s="35"/>
      <c r="G101" s="36"/>
      <c r="H101" s="108"/>
      <c r="I101" s="118">
        <f>SUM(I102:I103)</f>
        <v>2419.9499999999998</v>
      </c>
    </row>
    <row r="102" spans="1:9" ht="26.1" customHeight="1" x14ac:dyDescent="0.2">
      <c r="A102" s="9" t="s">
        <v>998</v>
      </c>
      <c r="B102" s="10">
        <v>88485</v>
      </c>
      <c r="C102" s="9" t="s">
        <v>24</v>
      </c>
      <c r="D102" s="16" t="s">
        <v>109</v>
      </c>
      <c r="E102" s="11" t="s">
        <v>26</v>
      </c>
      <c r="F102" s="19">
        <v>95.65</v>
      </c>
      <c r="G102" s="22">
        <v>2.34</v>
      </c>
      <c r="H102" s="100">
        <f>ROUND(G102 * (1 + 29.9 / 100), 2)</f>
        <v>3.04</v>
      </c>
      <c r="I102" s="100">
        <f>ROUND(F102 * H102, 2)</f>
        <v>290.77999999999997</v>
      </c>
    </row>
    <row r="103" spans="1:9" ht="26.1" customHeight="1" x14ac:dyDescent="0.2">
      <c r="A103" s="9" t="s">
        <v>999</v>
      </c>
      <c r="B103" s="10">
        <v>88489</v>
      </c>
      <c r="C103" s="9" t="s">
        <v>24</v>
      </c>
      <c r="D103" s="16" t="s">
        <v>93</v>
      </c>
      <c r="E103" s="11" t="s">
        <v>26</v>
      </c>
      <c r="F103" s="19">
        <v>95.65</v>
      </c>
      <c r="G103" s="22">
        <v>17.14</v>
      </c>
      <c r="H103" s="100">
        <f>ROUND(G103 * (1 + 29.9 / 100), 2)</f>
        <v>22.26</v>
      </c>
      <c r="I103" s="100">
        <f>ROUND(F103 * H103, 2)</f>
        <v>2129.17</v>
      </c>
    </row>
    <row r="104" spans="1:9" ht="24.2" customHeight="1" x14ac:dyDescent="0.2">
      <c r="A104" s="33" t="s">
        <v>1000</v>
      </c>
      <c r="B104" s="33"/>
      <c r="C104" s="33"/>
      <c r="D104" s="34" t="s">
        <v>110</v>
      </c>
      <c r="E104" s="33"/>
      <c r="F104" s="35"/>
      <c r="G104" s="36"/>
      <c r="H104" s="108"/>
      <c r="I104" s="118">
        <f>SUM(I105,I111,I113)</f>
        <v>12571.460000000001</v>
      </c>
    </row>
    <row r="105" spans="1:9" ht="24.2" customHeight="1" x14ac:dyDescent="0.2">
      <c r="A105" s="33" t="s">
        <v>1001</v>
      </c>
      <c r="B105" s="33"/>
      <c r="C105" s="33"/>
      <c r="D105" s="34" t="s">
        <v>111</v>
      </c>
      <c r="E105" s="33"/>
      <c r="F105" s="35"/>
      <c r="G105" s="36"/>
      <c r="H105" s="108"/>
      <c r="I105" s="118">
        <f>SUM(I106:I110)</f>
        <v>11915</v>
      </c>
    </row>
    <row r="106" spans="1:9" ht="39" customHeight="1" x14ac:dyDescent="0.2">
      <c r="A106" s="9" t="s">
        <v>1002</v>
      </c>
      <c r="B106" s="10">
        <v>91925</v>
      </c>
      <c r="C106" s="9" t="s">
        <v>24</v>
      </c>
      <c r="D106" s="16" t="s">
        <v>198</v>
      </c>
      <c r="E106" s="11" t="s">
        <v>95</v>
      </c>
      <c r="F106" s="19">
        <v>400</v>
      </c>
      <c r="G106" s="22">
        <v>3.54</v>
      </c>
      <c r="H106" s="100">
        <f>ROUND(G106 * (1 + 29.9 / 100), 2)</f>
        <v>4.5999999999999996</v>
      </c>
      <c r="I106" s="100">
        <f>ROUND(F106 * H106, 2)</f>
        <v>1840</v>
      </c>
    </row>
    <row r="107" spans="1:9" ht="39" customHeight="1" x14ac:dyDescent="0.2">
      <c r="A107" s="9" t="s">
        <v>1003</v>
      </c>
      <c r="B107" s="10">
        <v>91925</v>
      </c>
      <c r="C107" s="9" t="s">
        <v>24</v>
      </c>
      <c r="D107" s="16" t="s">
        <v>112</v>
      </c>
      <c r="E107" s="11" t="s">
        <v>95</v>
      </c>
      <c r="F107" s="19">
        <v>400</v>
      </c>
      <c r="G107" s="22">
        <v>3.54</v>
      </c>
      <c r="H107" s="100">
        <f>ROUND(G107 * (1 + 29.9 / 100), 2)</f>
        <v>4.5999999999999996</v>
      </c>
      <c r="I107" s="100">
        <f>ROUND(F107 * H107, 2)</f>
        <v>1840</v>
      </c>
    </row>
    <row r="108" spans="1:9" ht="39" customHeight="1" x14ac:dyDescent="0.2">
      <c r="A108" s="9" t="s">
        <v>1004</v>
      </c>
      <c r="B108" s="10">
        <v>91926</v>
      </c>
      <c r="C108" s="9" t="s">
        <v>24</v>
      </c>
      <c r="D108" s="16" t="s">
        <v>199</v>
      </c>
      <c r="E108" s="11" t="s">
        <v>95</v>
      </c>
      <c r="F108" s="19">
        <v>600</v>
      </c>
      <c r="G108" s="22">
        <v>4.2300000000000004</v>
      </c>
      <c r="H108" s="100">
        <f>ROUND(G108 * (1 + 29.9 / 100), 2)</f>
        <v>5.49</v>
      </c>
      <c r="I108" s="100">
        <f>ROUND(F108 * H108, 2)</f>
        <v>3294</v>
      </c>
    </row>
    <row r="109" spans="1:9" ht="39" customHeight="1" x14ac:dyDescent="0.2">
      <c r="A109" s="9" t="s">
        <v>1005</v>
      </c>
      <c r="B109" s="10">
        <v>91926</v>
      </c>
      <c r="C109" s="9" t="s">
        <v>24</v>
      </c>
      <c r="D109" s="16" t="s">
        <v>113</v>
      </c>
      <c r="E109" s="11" t="s">
        <v>95</v>
      </c>
      <c r="F109" s="19">
        <v>300</v>
      </c>
      <c r="G109" s="22">
        <v>4.2300000000000004</v>
      </c>
      <c r="H109" s="100">
        <f>ROUND(G109 * (1 + 29.9 / 100), 2)</f>
        <v>5.49</v>
      </c>
      <c r="I109" s="100">
        <f>ROUND(F109 * H109, 2)</f>
        <v>1647</v>
      </c>
    </row>
    <row r="110" spans="1:9" ht="39" customHeight="1" x14ac:dyDescent="0.2">
      <c r="A110" s="9" t="s">
        <v>1006</v>
      </c>
      <c r="B110" s="10">
        <v>91926</v>
      </c>
      <c r="C110" s="9" t="s">
        <v>24</v>
      </c>
      <c r="D110" s="16" t="s">
        <v>114</v>
      </c>
      <c r="E110" s="11" t="s">
        <v>95</v>
      </c>
      <c r="F110" s="19">
        <v>600</v>
      </c>
      <c r="G110" s="22">
        <v>4.2300000000000004</v>
      </c>
      <c r="H110" s="100">
        <f>ROUND(G110 * (1 + 29.9 / 100), 2)</f>
        <v>5.49</v>
      </c>
      <c r="I110" s="100">
        <f>ROUND(F110 * H110, 2)</f>
        <v>3294</v>
      </c>
    </row>
    <row r="111" spans="1:9" ht="24.2" customHeight="1" x14ac:dyDescent="0.2">
      <c r="A111" s="33" t="s">
        <v>1007</v>
      </c>
      <c r="B111" s="33"/>
      <c r="C111" s="33"/>
      <c r="D111" s="34" t="s">
        <v>115</v>
      </c>
      <c r="E111" s="33"/>
      <c r="F111" s="35"/>
      <c r="G111" s="36"/>
      <c r="H111" s="108"/>
      <c r="I111" s="118">
        <f>SUM(I112)</f>
        <v>165.54</v>
      </c>
    </row>
    <row r="112" spans="1:9" ht="39" customHeight="1" x14ac:dyDescent="0.2">
      <c r="A112" s="31" t="s">
        <v>1008</v>
      </c>
      <c r="B112" s="13">
        <v>39805</v>
      </c>
      <c r="C112" s="12" t="s">
        <v>24</v>
      </c>
      <c r="D112" s="17" t="s">
        <v>200</v>
      </c>
      <c r="E112" s="14" t="s">
        <v>106</v>
      </c>
      <c r="F112" s="20">
        <v>1</v>
      </c>
      <c r="G112" s="22">
        <v>127.44</v>
      </c>
      <c r="H112" s="109">
        <f>ROUND(G112 * (1 + 29.9 / 100), 2)</f>
        <v>165.54</v>
      </c>
      <c r="I112" s="109">
        <f>ROUND(F112 * H112, 2)</f>
        <v>165.54</v>
      </c>
    </row>
    <row r="113" spans="1:9" ht="24.2" customHeight="1" x14ac:dyDescent="0.2">
      <c r="A113" s="33" t="s">
        <v>1009</v>
      </c>
      <c r="B113" s="33"/>
      <c r="C113" s="33"/>
      <c r="D113" s="34" t="s">
        <v>117</v>
      </c>
      <c r="E113" s="33"/>
      <c r="F113" s="35"/>
      <c r="G113" s="36"/>
      <c r="H113" s="108"/>
      <c r="I113" s="118">
        <f>SUM(I114:I118)</f>
        <v>490.92</v>
      </c>
    </row>
    <row r="114" spans="1:9" ht="24.2" customHeight="1" x14ac:dyDescent="0.2">
      <c r="A114" s="31" t="s">
        <v>1010</v>
      </c>
      <c r="B114" s="13">
        <v>34653</v>
      </c>
      <c r="C114" s="12" t="s">
        <v>24</v>
      </c>
      <c r="D114" s="17" t="s">
        <v>201</v>
      </c>
      <c r="E114" s="14" t="s">
        <v>106</v>
      </c>
      <c r="F114" s="20">
        <v>10</v>
      </c>
      <c r="G114" s="22">
        <v>8.6999999999999993</v>
      </c>
      <c r="H114" s="109">
        <f>ROUND(G114 * (1 + 29.9 / 100), 2)</f>
        <v>11.3</v>
      </c>
      <c r="I114" s="109">
        <f>ROUND(F114 * H114, 2)</f>
        <v>113</v>
      </c>
    </row>
    <row r="115" spans="1:9" ht="24.2" customHeight="1" x14ac:dyDescent="0.2">
      <c r="A115" s="31" t="s">
        <v>1011</v>
      </c>
      <c r="B115" s="13">
        <v>34709</v>
      </c>
      <c r="C115" s="12" t="s">
        <v>24</v>
      </c>
      <c r="D115" s="17" t="s">
        <v>202</v>
      </c>
      <c r="E115" s="14" t="s">
        <v>106</v>
      </c>
      <c r="F115" s="20">
        <v>1</v>
      </c>
      <c r="G115" s="22">
        <v>61.14</v>
      </c>
      <c r="H115" s="109">
        <f>ROUND(G115 * (1 + 29.9 / 100), 2)</f>
        <v>79.42</v>
      </c>
      <c r="I115" s="109">
        <f>ROUND(F115 * H115, 2)</f>
        <v>79.42</v>
      </c>
    </row>
    <row r="116" spans="1:9" ht="24.2" customHeight="1" x14ac:dyDescent="0.2">
      <c r="A116" s="31" t="s">
        <v>1012</v>
      </c>
      <c r="B116" s="13">
        <v>34623</v>
      </c>
      <c r="C116" s="12" t="s">
        <v>24</v>
      </c>
      <c r="D116" s="17" t="s">
        <v>203</v>
      </c>
      <c r="E116" s="14" t="s">
        <v>106</v>
      </c>
      <c r="F116" s="20">
        <v>1</v>
      </c>
      <c r="G116" s="22">
        <v>49.13</v>
      </c>
      <c r="H116" s="109">
        <f>ROUND(G116 * (1 + 29.9 / 100), 2)</f>
        <v>63.82</v>
      </c>
      <c r="I116" s="109">
        <f>ROUND(F116 * H116, 2)</f>
        <v>63.82</v>
      </c>
    </row>
    <row r="117" spans="1:9" ht="26.1" customHeight="1" x14ac:dyDescent="0.2">
      <c r="A117" s="31" t="s">
        <v>1013</v>
      </c>
      <c r="B117" s="13">
        <v>2370</v>
      </c>
      <c r="C117" s="12" t="s">
        <v>24</v>
      </c>
      <c r="D117" s="17" t="s">
        <v>118</v>
      </c>
      <c r="E117" s="14" t="s">
        <v>106</v>
      </c>
      <c r="F117" s="20">
        <v>10</v>
      </c>
      <c r="G117" s="22">
        <v>11.28</v>
      </c>
      <c r="H117" s="109">
        <f>ROUND(G117 * (1 + 29.9 / 100), 2)</f>
        <v>14.65</v>
      </c>
      <c r="I117" s="109">
        <f>ROUND(F117 * H117, 2)</f>
        <v>146.5</v>
      </c>
    </row>
    <row r="118" spans="1:9" ht="38.25" x14ac:dyDescent="0.2">
      <c r="A118" s="31" t="s">
        <v>1014</v>
      </c>
      <c r="B118" s="13">
        <v>39469</v>
      </c>
      <c r="C118" s="12" t="s">
        <v>24</v>
      </c>
      <c r="D118" s="17" t="s">
        <v>204</v>
      </c>
      <c r="E118" s="14" t="s">
        <v>106</v>
      </c>
      <c r="F118" s="20">
        <v>1</v>
      </c>
      <c r="G118" s="22">
        <v>67.88</v>
      </c>
      <c r="H118" s="109">
        <f>ROUND(G118 * (1 + 29.9 / 100), 2)</f>
        <v>88.18</v>
      </c>
      <c r="I118" s="109">
        <f>ROUND(F118 * H118, 2)</f>
        <v>88.18</v>
      </c>
    </row>
    <row r="119" spans="1:9" ht="24.2" customHeight="1" x14ac:dyDescent="0.2">
      <c r="A119" s="33" t="s">
        <v>1015</v>
      </c>
      <c r="B119" s="33"/>
      <c r="C119" s="33"/>
      <c r="D119" s="34" t="s">
        <v>119</v>
      </c>
      <c r="E119" s="33"/>
      <c r="F119" s="35"/>
      <c r="G119" s="36"/>
      <c r="H119" s="108"/>
      <c r="I119" s="118">
        <f>SUM(I120,I130,I137,I142,I146,I149,I156,I162,I166)</f>
        <v>37067.49</v>
      </c>
    </row>
    <row r="120" spans="1:9" ht="24.2" customHeight="1" x14ac:dyDescent="0.2">
      <c r="A120" s="33" t="s">
        <v>1016</v>
      </c>
      <c r="B120" s="33"/>
      <c r="C120" s="33"/>
      <c r="D120" s="34" t="s">
        <v>205</v>
      </c>
      <c r="E120" s="33"/>
      <c r="F120" s="35"/>
      <c r="G120" s="36"/>
      <c r="H120" s="108"/>
      <c r="I120" s="118">
        <f>SUM(I121:I129)</f>
        <v>27665.489999999998</v>
      </c>
    </row>
    <row r="121" spans="1:9" ht="65.099999999999994" customHeight="1" x14ac:dyDescent="0.2">
      <c r="A121" s="9" t="s">
        <v>1017</v>
      </c>
      <c r="B121" s="10">
        <v>91785</v>
      </c>
      <c r="C121" s="9" t="s">
        <v>24</v>
      </c>
      <c r="D121" s="16" t="s">
        <v>120</v>
      </c>
      <c r="E121" s="11" t="s">
        <v>95</v>
      </c>
      <c r="F121" s="19">
        <v>34.94</v>
      </c>
      <c r="G121" s="22">
        <v>41.31</v>
      </c>
      <c r="H121" s="100">
        <f t="shared" ref="H121:H129" si="10">ROUND(G121 * (1 + 29.9 / 100), 2)</f>
        <v>53.66</v>
      </c>
      <c r="I121" s="100">
        <f t="shared" ref="I121:I129" si="11">ROUND(F121 * H121, 2)</f>
        <v>1874.88</v>
      </c>
    </row>
    <row r="122" spans="1:9" ht="65.099999999999994" customHeight="1" x14ac:dyDescent="0.2">
      <c r="A122" s="9" t="s">
        <v>1018</v>
      </c>
      <c r="B122" s="10">
        <v>91786</v>
      </c>
      <c r="C122" s="9" t="s">
        <v>24</v>
      </c>
      <c r="D122" s="16" t="s">
        <v>121</v>
      </c>
      <c r="E122" s="11" t="s">
        <v>95</v>
      </c>
      <c r="F122" s="19">
        <v>3.58</v>
      </c>
      <c r="G122" s="22">
        <v>30.43</v>
      </c>
      <c r="H122" s="100">
        <f t="shared" si="10"/>
        <v>39.53</v>
      </c>
      <c r="I122" s="100">
        <f t="shared" si="11"/>
        <v>141.52000000000001</v>
      </c>
    </row>
    <row r="123" spans="1:9" ht="52.15" customHeight="1" x14ac:dyDescent="0.2">
      <c r="A123" s="9" t="s">
        <v>1019</v>
      </c>
      <c r="B123" s="10">
        <v>91788</v>
      </c>
      <c r="C123" s="9" t="s">
        <v>24</v>
      </c>
      <c r="D123" s="16" t="s">
        <v>122</v>
      </c>
      <c r="E123" s="11" t="s">
        <v>95</v>
      </c>
      <c r="F123" s="19">
        <v>17.059999999999999</v>
      </c>
      <c r="G123" s="22">
        <v>42.42</v>
      </c>
      <c r="H123" s="100">
        <f t="shared" si="10"/>
        <v>55.1</v>
      </c>
      <c r="I123" s="100">
        <f t="shared" si="11"/>
        <v>940.01</v>
      </c>
    </row>
    <row r="124" spans="1:9" ht="52.15" customHeight="1" x14ac:dyDescent="0.2">
      <c r="A124" s="9" t="s">
        <v>1020</v>
      </c>
      <c r="B124" s="10">
        <v>91788</v>
      </c>
      <c r="C124" s="9" t="s">
        <v>24</v>
      </c>
      <c r="D124" s="16" t="s">
        <v>123</v>
      </c>
      <c r="E124" s="11" t="s">
        <v>95</v>
      </c>
      <c r="F124" s="19">
        <v>6</v>
      </c>
      <c r="G124" s="22">
        <v>42.42</v>
      </c>
      <c r="H124" s="100">
        <f t="shared" si="10"/>
        <v>55.1</v>
      </c>
      <c r="I124" s="100">
        <f t="shared" si="11"/>
        <v>330.6</v>
      </c>
    </row>
    <row r="125" spans="1:9" ht="65.099999999999994" customHeight="1" x14ac:dyDescent="0.2">
      <c r="A125" s="9" t="s">
        <v>1021</v>
      </c>
      <c r="B125" s="10">
        <v>91792</v>
      </c>
      <c r="C125" s="9" t="s">
        <v>24</v>
      </c>
      <c r="D125" s="16" t="s">
        <v>124</v>
      </c>
      <c r="E125" s="11" t="s">
        <v>95</v>
      </c>
      <c r="F125" s="19">
        <v>12</v>
      </c>
      <c r="G125" s="22">
        <v>58.74</v>
      </c>
      <c r="H125" s="100">
        <f t="shared" si="10"/>
        <v>76.3</v>
      </c>
      <c r="I125" s="100">
        <f t="shared" si="11"/>
        <v>915.6</v>
      </c>
    </row>
    <row r="126" spans="1:9" ht="65.099999999999994" customHeight="1" x14ac:dyDescent="0.2">
      <c r="A126" s="9" t="s">
        <v>1022</v>
      </c>
      <c r="B126" s="10">
        <v>91793</v>
      </c>
      <c r="C126" s="9" t="s">
        <v>24</v>
      </c>
      <c r="D126" s="16" t="s">
        <v>125</v>
      </c>
      <c r="E126" s="11" t="s">
        <v>95</v>
      </c>
      <c r="F126" s="19">
        <v>30</v>
      </c>
      <c r="G126" s="22">
        <v>95.2</v>
      </c>
      <c r="H126" s="100">
        <f t="shared" si="10"/>
        <v>123.66</v>
      </c>
      <c r="I126" s="100">
        <f t="shared" si="11"/>
        <v>3709.8</v>
      </c>
    </row>
    <row r="127" spans="1:9" ht="65.099999999999994" customHeight="1" x14ac:dyDescent="0.2">
      <c r="A127" s="9" t="s">
        <v>1023</v>
      </c>
      <c r="B127" s="10">
        <v>91795</v>
      </c>
      <c r="C127" s="9" t="s">
        <v>24</v>
      </c>
      <c r="D127" s="16" t="s">
        <v>126</v>
      </c>
      <c r="E127" s="11" t="s">
        <v>95</v>
      </c>
      <c r="F127" s="19">
        <v>48</v>
      </c>
      <c r="G127" s="22">
        <v>70.569999999999993</v>
      </c>
      <c r="H127" s="100">
        <f t="shared" si="10"/>
        <v>91.67</v>
      </c>
      <c r="I127" s="100">
        <f t="shared" si="11"/>
        <v>4400.16</v>
      </c>
    </row>
    <row r="128" spans="1:9" ht="65.099999999999994" customHeight="1" x14ac:dyDescent="0.2">
      <c r="A128" s="9" t="s">
        <v>1024</v>
      </c>
      <c r="B128" s="10">
        <v>91796</v>
      </c>
      <c r="C128" s="9" t="s">
        <v>24</v>
      </c>
      <c r="D128" s="16" t="s">
        <v>127</v>
      </c>
      <c r="E128" s="11" t="s">
        <v>95</v>
      </c>
      <c r="F128" s="19">
        <v>6</v>
      </c>
      <c r="G128" s="22">
        <v>74.98</v>
      </c>
      <c r="H128" s="100">
        <f t="shared" si="10"/>
        <v>97.4</v>
      </c>
      <c r="I128" s="100">
        <f t="shared" si="11"/>
        <v>584.4</v>
      </c>
    </row>
    <row r="129" spans="1:9" ht="39" customHeight="1" x14ac:dyDescent="0.2">
      <c r="A129" s="9" t="s">
        <v>1025</v>
      </c>
      <c r="B129" s="10">
        <v>2107</v>
      </c>
      <c r="C129" s="9" t="s">
        <v>53</v>
      </c>
      <c r="D129" s="16" t="s">
        <v>128</v>
      </c>
      <c r="E129" s="11" t="s">
        <v>129</v>
      </c>
      <c r="F129" s="19">
        <v>12</v>
      </c>
      <c r="G129" s="22">
        <v>947.43</v>
      </c>
      <c r="H129" s="100">
        <f t="shared" si="10"/>
        <v>1230.71</v>
      </c>
      <c r="I129" s="100">
        <f t="shared" si="11"/>
        <v>14768.52</v>
      </c>
    </row>
    <row r="130" spans="1:9" ht="24.2" customHeight="1" x14ac:dyDescent="0.2">
      <c r="A130" s="33" t="s">
        <v>1026</v>
      </c>
      <c r="B130" s="33"/>
      <c r="C130" s="33"/>
      <c r="D130" s="34" t="s">
        <v>130</v>
      </c>
      <c r="E130" s="33"/>
      <c r="F130" s="35"/>
      <c r="G130" s="36"/>
      <c r="H130" s="108"/>
      <c r="I130" s="118">
        <f>SUM(I131:I136)</f>
        <v>3832.7</v>
      </c>
    </row>
    <row r="131" spans="1:9" ht="26.1" customHeight="1" x14ac:dyDescent="0.2">
      <c r="A131" s="31" t="s">
        <v>1027</v>
      </c>
      <c r="B131" s="13">
        <v>1368</v>
      </c>
      <c r="C131" s="12" t="s">
        <v>24</v>
      </c>
      <c r="D131" s="17" t="s">
        <v>131</v>
      </c>
      <c r="E131" s="14" t="s">
        <v>106</v>
      </c>
      <c r="F131" s="20">
        <v>2</v>
      </c>
      <c r="G131" s="22">
        <v>80.180000000000007</v>
      </c>
      <c r="H131" s="109">
        <f t="shared" ref="H131:H136" si="12">ROUND(G131 * (1 + 29.9 / 100), 2)</f>
        <v>104.15</v>
      </c>
      <c r="I131" s="109">
        <f t="shared" ref="I131:I136" si="13">ROUND(F131 * H131, 2)</f>
        <v>208.3</v>
      </c>
    </row>
    <row r="132" spans="1:9" ht="24.2" customHeight="1" x14ac:dyDescent="0.2">
      <c r="A132" s="9" t="s">
        <v>1028</v>
      </c>
      <c r="B132" s="10" t="s">
        <v>2306</v>
      </c>
      <c r="C132" s="9" t="s">
        <v>47</v>
      </c>
      <c r="D132" s="16" t="s">
        <v>132</v>
      </c>
      <c r="E132" s="11" t="s">
        <v>129</v>
      </c>
      <c r="F132" s="19">
        <v>2</v>
      </c>
      <c r="G132" s="22">
        <v>309.94</v>
      </c>
      <c r="H132" s="100">
        <f t="shared" si="12"/>
        <v>402.61</v>
      </c>
      <c r="I132" s="100">
        <f t="shared" si="13"/>
        <v>805.22</v>
      </c>
    </row>
    <row r="133" spans="1:9" ht="52.15" customHeight="1" x14ac:dyDescent="0.2">
      <c r="A133" s="12" t="s">
        <v>1029</v>
      </c>
      <c r="B133" s="13">
        <v>11762</v>
      </c>
      <c r="C133" s="12" t="s">
        <v>24</v>
      </c>
      <c r="D133" s="17" t="s">
        <v>133</v>
      </c>
      <c r="E133" s="14" t="s">
        <v>106</v>
      </c>
      <c r="F133" s="20">
        <v>2</v>
      </c>
      <c r="G133" s="22">
        <v>41.08</v>
      </c>
      <c r="H133" s="109">
        <f t="shared" si="12"/>
        <v>53.36</v>
      </c>
      <c r="I133" s="109">
        <f t="shared" si="13"/>
        <v>106.72</v>
      </c>
    </row>
    <row r="134" spans="1:9" ht="39" customHeight="1" x14ac:dyDescent="0.2">
      <c r="A134" s="12" t="s">
        <v>1030</v>
      </c>
      <c r="B134" s="13">
        <v>13983</v>
      </c>
      <c r="C134" s="12" t="s">
        <v>24</v>
      </c>
      <c r="D134" s="17" t="s">
        <v>134</v>
      </c>
      <c r="E134" s="14" t="s">
        <v>106</v>
      </c>
      <c r="F134" s="20">
        <v>2</v>
      </c>
      <c r="G134" s="22">
        <v>65.8</v>
      </c>
      <c r="H134" s="109">
        <f t="shared" si="12"/>
        <v>85.47</v>
      </c>
      <c r="I134" s="109">
        <f t="shared" si="13"/>
        <v>170.94</v>
      </c>
    </row>
    <row r="135" spans="1:9" ht="39" customHeight="1" x14ac:dyDescent="0.2">
      <c r="A135" s="12" t="s">
        <v>1031</v>
      </c>
      <c r="B135" s="13">
        <v>36796</v>
      </c>
      <c r="C135" s="12" t="s">
        <v>24</v>
      </c>
      <c r="D135" s="17" t="s">
        <v>135</v>
      </c>
      <c r="E135" s="14" t="s">
        <v>106</v>
      </c>
      <c r="F135" s="20">
        <v>4</v>
      </c>
      <c r="G135" s="22">
        <v>102.72</v>
      </c>
      <c r="H135" s="109">
        <f t="shared" si="12"/>
        <v>133.43</v>
      </c>
      <c r="I135" s="109">
        <f t="shared" si="13"/>
        <v>533.72</v>
      </c>
    </row>
    <row r="136" spans="1:9" ht="26.1" customHeight="1" x14ac:dyDescent="0.2">
      <c r="A136" s="12" t="s">
        <v>1032</v>
      </c>
      <c r="B136" s="13">
        <v>10422</v>
      </c>
      <c r="C136" s="12" t="s">
        <v>24</v>
      </c>
      <c r="D136" s="17" t="s">
        <v>136</v>
      </c>
      <c r="E136" s="14" t="s">
        <v>106</v>
      </c>
      <c r="F136" s="20">
        <v>4</v>
      </c>
      <c r="G136" s="22">
        <v>386.41</v>
      </c>
      <c r="H136" s="109">
        <f t="shared" si="12"/>
        <v>501.95</v>
      </c>
      <c r="I136" s="109">
        <f t="shared" si="13"/>
        <v>2007.8</v>
      </c>
    </row>
    <row r="137" spans="1:9" ht="24.2" customHeight="1" x14ac:dyDescent="0.2">
      <c r="A137" s="33" t="s">
        <v>1033</v>
      </c>
      <c r="B137" s="33"/>
      <c r="C137" s="33"/>
      <c r="D137" s="34" t="s">
        <v>137</v>
      </c>
      <c r="E137" s="33"/>
      <c r="F137" s="35"/>
      <c r="G137" s="36"/>
      <c r="H137" s="108"/>
      <c r="I137" s="118">
        <f>SUM(I138:I141)</f>
        <v>1109.68</v>
      </c>
    </row>
    <row r="138" spans="1:9" ht="26.1" customHeight="1" x14ac:dyDescent="0.2">
      <c r="A138" s="31" t="s">
        <v>1034</v>
      </c>
      <c r="B138" s="13">
        <v>6010</v>
      </c>
      <c r="C138" s="12" t="s">
        <v>24</v>
      </c>
      <c r="D138" s="17" t="s">
        <v>206</v>
      </c>
      <c r="E138" s="14" t="s">
        <v>106</v>
      </c>
      <c r="F138" s="20">
        <v>2</v>
      </c>
      <c r="G138" s="22">
        <v>71.97</v>
      </c>
      <c r="H138" s="109">
        <f>ROUND(G138 * (1 + 29.9 / 100), 2)</f>
        <v>93.49</v>
      </c>
      <c r="I138" s="109">
        <f>ROUND(F138 * H138, 2)</f>
        <v>186.98</v>
      </c>
    </row>
    <row r="139" spans="1:9" ht="26.1" customHeight="1" x14ac:dyDescent="0.2">
      <c r="A139" s="31" t="s">
        <v>1035</v>
      </c>
      <c r="B139" s="13">
        <v>6028</v>
      </c>
      <c r="C139" s="12" t="s">
        <v>24</v>
      </c>
      <c r="D139" s="17" t="s">
        <v>138</v>
      </c>
      <c r="E139" s="14" t="s">
        <v>106</v>
      </c>
      <c r="F139" s="20">
        <v>2</v>
      </c>
      <c r="G139" s="22">
        <v>100.24</v>
      </c>
      <c r="H139" s="109">
        <f>ROUND(G139 * (1 + 29.9 / 100), 2)</f>
        <v>130.21</v>
      </c>
      <c r="I139" s="109">
        <f>ROUND(F139 * H139, 2)</f>
        <v>260.42</v>
      </c>
    </row>
    <row r="140" spans="1:9" ht="26.1" customHeight="1" x14ac:dyDescent="0.2">
      <c r="A140" s="31" t="s">
        <v>1036</v>
      </c>
      <c r="B140" s="13">
        <v>6005</v>
      </c>
      <c r="C140" s="12" t="s">
        <v>24</v>
      </c>
      <c r="D140" s="17" t="s">
        <v>139</v>
      </c>
      <c r="E140" s="14" t="s">
        <v>106</v>
      </c>
      <c r="F140" s="20">
        <v>6</v>
      </c>
      <c r="G140" s="22">
        <v>64.650000000000006</v>
      </c>
      <c r="H140" s="109">
        <f>ROUND(G140 * (1 + 29.9 / 100), 2)</f>
        <v>83.98</v>
      </c>
      <c r="I140" s="109">
        <f>ROUND(F140 * H140, 2)</f>
        <v>503.88</v>
      </c>
    </row>
    <row r="141" spans="1:9" ht="26.1" customHeight="1" x14ac:dyDescent="0.2">
      <c r="A141" s="31" t="s">
        <v>1037</v>
      </c>
      <c r="B141" s="13">
        <v>6024</v>
      </c>
      <c r="C141" s="12" t="s">
        <v>24</v>
      </c>
      <c r="D141" s="17" t="s">
        <v>140</v>
      </c>
      <c r="E141" s="14" t="s">
        <v>106</v>
      </c>
      <c r="F141" s="20">
        <v>2</v>
      </c>
      <c r="G141" s="22">
        <v>60.97</v>
      </c>
      <c r="H141" s="109">
        <f>ROUND(G141 * (1 + 29.9 / 100), 2)</f>
        <v>79.2</v>
      </c>
      <c r="I141" s="109">
        <f>ROUND(F141 * H141, 2)</f>
        <v>158.4</v>
      </c>
    </row>
    <row r="142" spans="1:9" ht="24.2" customHeight="1" x14ac:dyDescent="0.2">
      <c r="A142" s="33" t="s">
        <v>1038</v>
      </c>
      <c r="B142" s="33"/>
      <c r="C142" s="33"/>
      <c r="D142" s="34" t="s">
        <v>141</v>
      </c>
      <c r="E142" s="33"/>
      <c r="F142" s="35"/>
      <c r="G142" s="36"/>
      <c r="H142" s="108"/>
      <c r="I142" s="118">
        <f>SUM(I143:I145)</f>
        <v>466.72</v>
      </c>
    </row>
    <row r="143" spans="1:9" ht="26.1" customHeight="1" x14ac:dyDescent="0.2">
      <c r="A143" s="31" t="s">
        <v>1039</v>
      </c>
      <c r="B143" s="13">
        <v>6140</v>
      </c>
      <c r="C143" s="12" t="s">
        <v>24</v>
      </c>
      <c r="D143" s="17" t="s">
        <v>142</v>
      </c>
      <c r="E143" s="14" t="s">
        <v>106</v>
      </c>
      <c r="F143" s="20">
        <v>4</v>
      </c>
      <c r="G143" s="22">
        <v>3.66</v>
      </c>
      <c r="H143" s="109">
        <f>ROUND(G143 * (1 + 29.9 / 100), 2)</f>
        <v>4.75</v>
      </c>
      <c r="I143" s="109">
        <f>ROUND(F143 * H143, 2)</f>
        <v>19</v>
      </c>
    </row>
    <row r="144" spans="1:9" ht="24.2" customHeight="1" x14ac:dyDescent="0.2">
      <c r="A144" s="31" t="s">
        <v>1040</v>
      </c>
      <c r="B144" s="13">
        <v>11683</v>
      </c>
      <c r="C144" s="12" t="s">
        <v>24</v>
      </c>
      <c r="D144" s="17" t="s">
        <v>143</v>
      </c>
      <c r="E144" s="14" t="s">
        <v>106</v>
      </c>
      <c r="F144" s="20">
        <v>4</v>
      </c>
      <c r="G144" s="22">
        <v>41.14</v>
      </c>
      <c r="H144" s="109">
        <f>ROUND(G144 * (1 + 29.9 / 100), 2)</f>
        <v>53.44</v>
      </c>
      <c r="I144" s="109">
        <f>ROUND(F144 * H144, 2)</f>
        <v>213.76</v>
      </c>
    </row>
    <row r="145" spans="1:9" ht="24.2" customHeight="1" x14ac:dyDescent="0.2">
      <c r="A145" s="31" t="s">
        <v>1041</v>
      </c>
      <c r="B145" s="13">
        <v>11684</v>
      </c>
      <c r="C145" s="12" t="s">
        <v>24</v>
      </c>
      <c r="D145" s="17" t="s">
        <v>144</v>
      </c>
      <c r="E145" s="14" t="s">
        <v>106</v>
      </c>
      <c r="F145" s="20">
        <v>4</v>
      </c>
      <c r="G145" s="22">
        <v>45.03</v>
      </c>
      <c r="H145" s="109">
        <f>ROUND(G145 * (1 + 29.9 / 100), 2)</f>
        <v>58.49</v>
      </c>
      <c r="I145" s="109">
        <f>ROUND(F145 * H145, 2)</f>
        <v>233.96</v>
      </c>
    </row>
    <row r="146" spans="1:9" ht="24.2" customHeight="1" x14ac:dyDescent="0.2">
      <c r="A146" s="33" t="s">
        <v>1042</v>
      </c>
      <c r="B146" s="33"/>
      <c r="C146" s="33"/>
      <c r="D146" s="34" t="s">
        <v>145</v>
      </c>
      <c r="E146" s="33"/>
      <c r="F146" s="35"/>
      <c r="G146" s="36"/>
      <c r="H146" s="108"/>
      <c r="I146" s="118">
        <f>SUM(I147:I148)</f>
        <v>17.12</v>
      </c>
    </row>
    <row r="147" spans="1:9" ht="26.1" customHeight="1" x14ac:dyDescent="0.2">
      <c r="A147" s="31" t="s">
        <v>1043</v>
      </c>
      <c r="B147" s="13">
        <v>3521</v>
      </c>
      <c r="C147" s="12" t="s">
        <v>24</v>
      </c>
      <c r="D147" s="17" t="s">
        <v>146</v>
      </c>
      <c r="E147" s="14" t="s">
        <v>106</v>
      </c>
      <c r="F147" s="20">
        <v>4</v>
      </c>
      <c r="G147" s="22">
        <v>2.21</v>
      </c>
      <c r="H147" s="109">
        <f>ROUND(G147 * (1 + 29.9 / 100), 2)</f>
        <v>2.87</v>
      </c>
      <c r="I147" s="109">
        <f>ROUND(F147 * H147, 2)</f>
        <v>11.48</v>
      </c>
    </row>
    <row r="148" spans="1:9" ht="26.1" customHeight="1" x14ac:dyDescent="0.2">
      <c r="A148" s="31" t="s">
        <v>1044</v>
      </c>
      <c r="B148" s="13">
        <v>36324</v>
      </c>
      <c r="C148" s="12" t="s">
        <v>24</v>
      </c>
      <c r="D148" s="17" t="s">
        <v>147</v>
      </c>
      <c r="E148" s="14" t="s">
        <v>106</v>
      </c>
      <c r="F148" s="20">
        <v>2</v>
      </c>
      <c r="G148" s="22">
        <v>2.17</v>
      </c>
      <c r="H148" s="109">
        <f>ROUND(G148 * (1 + 29.9 / 100), 2)</f>
        <v>2.82</v>
      </c>
      <c r="I148" s="109">
        <f>ROUND(F148 * H148, 2)</f>
        <v>5.64</v>
      </c>
    </row>
    <row r="149" spans="1:9" ht="24.2" customHeight="1" x14ac:dyDescent="0.2">
      <c r="A149" s="33" t="s">
        <v>1045</v>
      </c>
      <c r="B149" s="33"/>
      <c r="C149" s="33"/>
      <c r="D149" s="34" t="s">
        <v>148</v>
      </c>
      <c r="E149" s="33"/>
      <c r="F149" s="35"/>
      <c r="G149" s="36"/>
      <c r="H149" s="108"/>
      <c r="I149" s="118">
        <f>SUM(I150:I155)</f>
        <v>269.78000000000003</v>
      </c>
    </row>
    <row r="150" spans="1:9" ht="26.1" customHeight="1" x14ac:dyDescent="0.2">
      <c r="A150" s="31" t="s">
        <v>1046</v>
      </c>
      <c r="B150" s="13">
        <v>110</v>
      </c>
      <c r="C150" s="12" t="s">
        <v>24</v>
      </c>
      <c r="D150" s="17" t="s">
        <v>149</v>
      </c>
      <c r="E150" s="14" t="s">
        <v>106</v>
      </c>
      <c r="F150" s="20">
        <v>2</v>
      </c>
      <c r="G150" s="22">
        <v>6.94</v>
      </c>
      <c r="H150" s="109">
        <f t="shared" ref="H150:H155" si="14">ROUND(G150 * (1 + 29.9 / 100), 2)</f>
        <v>9.02</v>
      </c>
      <c r="I150" s="109">
        <f t="shared" ref="I150:I155" si="15">ROUND(F150 * H150, 2)</f>
        <v>18.04</v>
      </c>
    </row>
    <row r="151" spans="1:9" ht="26.1" customHeight="1" x14ac:dyDescent="0.2">
      <c r="A151" s="31" t="s">
        <v>1047</v>
      </c>
      <c r="B151" s="13">
        <v>65</v>
      </c>
      <c r="C151" s="12" t="s">
        <v>24</v>
      </c>
      <c r="D151" s="17" t="s">
        <v>150</v>
      </c>
      <c r="E151" s="14" t="s">
        <v>106</v>
      </c>
      <c r="F151" s="20">
        <v>14</v>
      </c>
      <c r="G151" s="22">
        <v>0.99</v>
      </c>
      <c r="H151" s="109">
        <f t="shared" si="14"/>
        <v>1.29</v>
      </c>
      <c r="I151" s="109">
        <f t="shared" si="15"/>
        <v>18.059999999999999</v>
      </c>
    </row>
    <row r="152" spans="1:9" ht="26.1" customHeight="1" x14ac:dyDescent="0.2">
      <c r="A152" s="31" t="s">
        <v>1048</v>
      </c>
      <c r="B152" s="13">
        <v>112</v>
      </c>
      <c r="C152" s="12" t="s">
        <v>24</v>
      </c>
      <c r="D152" s="17" t="s">
        <v>207</v>
      </c>
      <c r="E152" s="14" t="s">
        <v>106</v>
      </c>
      <c r="F152" s="20">
        <v>4</v>
      </c>
      <c r="G152" s="22">
        <v>4.97</v>
      </c>
      <c r="H152" s="109">
        <f t="shared" si="14"/>
        <v>6.46</v>
      </c>
      <c r="I152" s="109">
        <f t="shared" si="15"/>
        <v>25.84</v>
      </c>
    </row>
    <row r="153" spans="1:9" ht="26.1" customHeight="1" x14ac:dyDescent="0.2">
      <c r="A153" s="31" t="s">
        <v>1049</v>
      </c>
      <c r="B153" s="13">
        <v>113</v>
      </c>
      <c r="C153" s="12" t="s">
        <v>24</v>
      </c>
      <c r="D153" s="17" t="s">
        <v>208</v>
      </c>
      <c r="E153" s="14" t="s">
        <v>106</v>
      </c>
      <c r="F153" s="20">
        <v>4</v>
      </c>
      <c r="G153" s="22">
        <v>12.46</v>
      </c>
      <c r="H153" s="109">
        <f t="shared" si="14"/>
        <v>16.190000000000001</v>
      </c>
      <c r="I153" s="109">
        <f t="shared" si="15"/>
        <v>64.760000000000005</v>
      </c>
    </row>
    <row r="154" spans="1:9" ht="26.1" customHeight="1" x14ac:dyDescent="0.2">
      <c r="A154" s="31" t="s">
        <v>1050</v>
      </c>
      <c r="B154" s="13">
        <v>1956</v>
      </c>
      <c r="C154" s="12" t="s">
        <v>24</v>
      </c>
      <c r="D154" s="17" t="s">
        <v>151</v>
      </c>
      <c r="E154" s="14" t="s">
        <v>106</v>
      </c>
      <c r="F154" s="20">
        <v>4</v>
      </c>
      <c r="G154" s="22">
        <v>3.33</v>
      </c>
      <c r="H154" s="109">
        <f t="shared" si="14"/>
        <v>4.33</v>
      </c>
      <c r="I154" s="109">
        <f t="shared" si="15"/>
        <v>17.32</v>
      </c>
    </row>
    <row r="155" spans="1:9" ht="26.1" customHeight="1" x14ac:dyDescent="0.2">
      <c r="A155" s="31" t="s">
        <v>1051</v>
      </c>
      <c r="B155" s="13">
        <v>3482</v>
      </c>
      <c r="C155" s="12" t="s">
        <v>24</v>
      </c>
      <c r="D155" s="17" t="s">
        <v>152</v>
      </c>
      <c r="E155" s="14" t="s">
        <v>106</v>
      </c>
      <c r="F155" s="20">
        <v>16</v>
      </c>
      <c r="G155" s="22">
        <v>6.05</v>
      </c>
      <c r="H155" s="109">
        <f t="shared" si="14"/>
        <v>7.86</v>
      </c>
      <c r="I155" s="109">
        <f t="shared" si="15"/>
        <v>125.76</v>
      </c>
    </row>
    <row r="156" spans="1:9" ht="24.2" customHeight="1" x14ac:dyDescent="0.2">
      <c r="A156" s="33" t="s">
        <v>1052</v>
      </c>
      <c r="B156" s="33"/>
      <c r="C156" s="33"/>
      <c r="D156" s="34" t="s">
        <v>153</v>
      </c>
      <c r="E156" s="33"/>
      <c r="F156" s="35"/>
      <c r="G156" s="36"/>
      <c r="H156" s="108"/>
      <c r="I156" s="118">
        <f>SUM(I157:I161)</f>
        <v>865.50000000000011</v>
      </c>
    </row>
    <row r="157" spans="1:9" ht="26.1" customHeight="1" x14ac:dyDescent="0.2">
      <c r="A157" s="31" t="s">
        <v>1053</v>
      </c>
      <c r="B157" s="13">
        <v>9868</v>
      </c>
      <c r="C157" s="12" t="s">
        <v>24</v>
      </c>
      <c r="D157" s="17" t="s">
        <v>154</v>
      </c>
      <c r="E157" s="14" t="s">
        <v>95</v>
      </c>
      <c r="F157" s="20">
        <v>34.94</v>
      </c>
      <c r="G157" s="22">
        <v>4.63</v>
      </c>
      <c r="H157" s="109">
        <f>ROUND(G157 * (1 + 29.9 / 100), 2)</f>
        <v>6.01</v>
      </c>
      <c r="I157" s="109">
        <f>ROUND(F157 * H157, 2)</f>
        <v>209.99</v>
      </c>
    </row>
    <row r="158" spans="1:9" ht="26.1" customHeight="1" x14ac:dyDescent="0.2">
      <c r="A158" s="31" t="s">
        <v>1054</v>
      </c>
      <c r="B158" s="13">
        <v>9869</v>
      </c>
      <c r="C158" s="12" t="s">
        <v>24</v>
      </c>
      <c r="D158" s="17" t="s">
        <v>155</v>
      </c>
      <c r="E158" s="14" t="s">
        <v>95</v>
      </c>
      <c r="F158" s="20">
        <v>3.58</v>
      </c>
      <c r="G158" s="22">
        <v>9.99</v>
      </c>
      <c r="H158" s="109">
        <f>ROUND(G158 * (1 + 29.9 / 100), 2)</f>
        <v>12.98</v>
      </c>
      <c r="I158" s="109">
        <f>ROUND(F158 * H158, 2)</f>
        <v>46.47</v>
      </c>
    </row>
    <row r="159" spans="1:9" ht="26.1" customHeight="1" x14ac:dyDescent="0.2">
      <c r="A159" s="31" t="s">
        <v>1055</v>
      </c>
      <c r="B159" s="13">
        <v>9875</v>
      </c>
      <c r="C159" s="12" t="s">
        <v>24</v>
      </c>
      <c r="D159" s="17" t="s">
        <v>156</v>
      </c>
      <c r="E159" s="14" t="s">
        <v>95</v>
      </c>
      <c r="F159" s="20">
        <v>17.059999999999999</v>
      </c>
      <c r="G159" s="22">
        <v>17.21</v>
      </c>
      <c r="H159" s="109">
        <f>ROUND(G159 * (1 + 29.9 / 100), 2)</f>
        <v>22.36</v>
      </c>
      <c r="I159" s="109">
        <f>ROUND(F159 * H159, 2)</f>
        <v>381.46</v>
      </c>
    </row>
    <row r="160" spans="1:9" ht="26.1" customHeight="1" x14ac:dyDescent="0.2">
      <c r="A160" s="31" t="s">
        <v>1056</v>
      </c>
      <c r="B160" s="13">
        <v>9873</v>
      </c>
      <c r="C160" s="12" t="s">
        <v>24</v>
      </c>
      <c r="D160" s="17" t="s">
        <v>157</v>
      </c>
      <c r="E160" s="14" t="s">
        <v>95</v>
      </c>
      <c r="F160" s="20">
        <v>6</v>
      </c>
      <c r="G160" s="22">
        <v>28.31</v>
      </c>
      <c r="H160" s="109">
        <f>ROUND(G160 * (1 + 29.9 / 100), 2)</f>
        <v>36.770000000000003</v>
      </c>
      <c r="I160" s="109">
        <f>ROUND(F160 * H160, 2)</f>
        <v>220.62</v>
      </c>
    </row>
    <row r="161" spans="1:9" ht="26.1" customHeight="1" x14ac:dyDescent="0.2">
      <c r="A161" s="31" t="s">
        <v>1057</v>
      </c>
      <c r="B161" s="13">
        <v>7139</v>
      </c>
      <c r="C161" s="12" t="s">
        <v>24</v>
      </c>
      <c r="D161" s="17" t="s">
        <v>158</v>
      </c>
      <c r="E161" s="14" t="s">
        <v>106</v>
      </c>
      <c r="F161" s="20">
        <v>4</v>
      </c>
      <c r="G161" s="22">
        <v>1.34</v>
      </c>
      <c r="H161" s="109">
        <f>ROUND(G161 * (1 + 29.9 / 100), 2)</f>
        <v>1.74</v>
      </c>
      <c r="I161" s="109">
        <f>ROUND(F161 * H161, 2)</f>
        <v>6.96</v>
      </c>
    </row>
    <row r="162" spans="1:9" ht="24.2" customHeight="1" x14ac:dyDescent="0.2">
      <c r="A162" s="33" t="s">
        <v>1058</v>
      </c>
      <c r="B162" s="33"/>
      <c r="C162" s="33"/>
      <c r="D162" s="34" t="s">
        <v>159</v>
      </c>
      <c r="E162" s="33"/>
      <c r="F162" s="35"/>
      <c r="G162" s="36"/>
      <c r="H162" s="108"/>
      <c r="I162" s="118">
        <f>SUM(I163:I165)</f>
        <v>50.06</v>
      </c>
    </row>
    <row r="163" spans="1:9" ht="26.1" customHeight="1" x14ac:dyDescent="0.2">
      <c r="A163" s="31" t="s">
        <v>1059</v>
      </c>
      <c r="B163" s="13">
        <v>3533</v>
      </c>
      <c r="C163" s="12" t="s">
        <v>24</v>
      </c>
      <c r="D163" s="17" t="s">
        <v>160</v>
      </c>
      <c r="E163" s="14" t="s">
        <v>106</v>
      </c>
      <c r="F163" s="20">
        <v>6</v>
      </c>
      <c r="G163" s="22">
        <v>3.05</v>
      </c>
      <c r="H163" s="109">
        <f>ROUND(G163 * (1 + 29.9 / 100), 2)</f>
        <v>3.96</v>
      </c>
      <c r="I163" s="109">
        <f>ROUND(F163 * H163, 2)</f>
        <v>23.76</v>
      </c>
    </row>
    <row r="164" spans="1:9" ht="26.1" customHeight="1" x14ac:dyDescent="0.2">
      <c r="A164" s="31" t="s">
        <v>1060</v>
      </c>
      <c r="B164" s="13">
        <v>3868</v>
      </c>
      <c r="C164" s="12" t="s">
        <v>24</v>
      </c>
      <c r="D164" s="17" t="s">
        <v>161</v>
      </c>
      <c r="E164" s="14" t="s">
        <v>106</v>
      </c>
      <c r="F164" s="20">
        <v>2</v>
      </c>
      <c r="G164" s="22">
        <v>1.56</v>
      </c>
      <c r="H164" s="109">
        <f>ROUND(G164 * (1 + 29.9 / 100), 2)</f>
        <v>2.0299999999999998</v>
      </c>
      <c r="I164" s="109">
        <f>ROUND(F164 * H164, 2)</f>
        <v>4.0599999999999996</v>
      </c>
    </row>
    <row r="165" spans="1:9" ht="26.1" customHeight="1" x14ac:dyDescent="0.2">
      <c r="A165" s="31" t="s">
        <v>1061</v>
      </c>
      <c r="B165" s="13">
        <v>7104</v>
      </c>
      <c r="C165" s="12" t="s">
        <v>24</v>
      </c>
      <c r="D165" s="17" t="s">
        <v>162</v>
      </c>
      <c r="E165" s="14" t="s">
        <v>106</v>
      </c>
      <c r="F165" s="20">
        <v>4</v>
      </c>
      <c r="G165" s="22">
        <v>4.28</v>
      </c>
      <c r="H165" s="109">
        <f>ROUND(G165 * (1 + 29.9 / 100), 2)</f>
        <v>5.56</v>
      </c>
      <c r="I165" s="109">
        <f>ROUND(F165 * H165, 2)</f>
        <v>22.24</v>
      </c>
    </row>
    <row r="166" spans="1:9" ht="24.2" customHeight="1" x14ac:dyDescent="0.2">
      <c r="A166" s="33" t="s">
        <v>1062</v>
      </c>
      <c r="B166" s="33"/>
      <c r="C166" s="33"/>
      <c r="D166" s="34" t="s">
        <v>163</v>
      </c>
      <c r="E166" s="33"/>
      <c r="F166" s="35"/>
      <c r="G166" s="36"/>
      <c r="H166" s="108"/>
      <c r="I166" s="118">
        <f>SUM(I167:I182)</f>
        <v>2790.44</v>
      </c>
    </row>
    <row r="167" spans="1:9" ht="26.1" customHeight="1" x14ac:dyDescent="0.2">
      <c r="A167" s="31" t="s">
        <v>1063</v>
      </c>
      <c r="B167" s="13">
        <v>9835</v>
      </c>
      <c r="C167" s="12" t="s">
        <v>24</v>
      </c>
      <c r="D167" s="17" t="s">
        <v>164</v>
      </c>
      <c r="E167" s="14" t="s">
        <v>95</v>
      </c>
      <c r="F167" s="20">
        <v>12</v>
      </c>
      <c r="G167" s="22">
        <v>7.3</v>
      </c>
      <c r="H167" s="109">
        <f t="shared" ref="H167:H182" si="16">ROUND(G167 * (1 + 29.9 / 100), 2)</f>
        <v>9.48</v>
      </c>
      <c r="I167" s="109">
        <f t="shared" ref="I167:I182" si="17">ROUND(F167 * H167, 2)</f>
        <v>113.76</v>
      </c>
    </row>
    <row r="168" spans="1:9" ht="26.1" customHeight="1" x14ac:dyDescent="0.2">
      <c r="A168" s="31" t="s">
        <v>1064</v>
      </c>
      <c r="B168" s="13">
        <v>9837</v>
      </c>
      <c r="C168" s="12" t="s">
        <v>24</v>
      </c>
      <c r="D168" s="17" t="s">
        <v>165</v>
      </c>
      <c r="E168" s="14" t="s">
        <v>95</v>
      </c>
      <c r="F168" s="20">
        <v>30</v>
      </c>
      <c r="G168" s="22">
        <v>15.82</v>
      </c>
      <c r="H168" s="109">
        <f t="shared" si="16"/>
        <v>20.55</v>
      </c>
      <c r="I168" s="109">
        <f t="shared" si="17"/>
        <v>616.5</v>
      </c>
    </row>
    <row r="169" spans="1:9" ht="26.1" customHeight="1" x14ac:dyDescent="0.2">
      <c r="A169" s="31" t="s">
        <v>1065</v>
      </c>
      <c r="B169" s="13">
        <v>20065</v>
      </c>
      <c r="C169" s="12" t="s">
        <v>24</v>
      </c>
      <c r="D169" s="17" t="s">
        <v>166</v>
      </c>
      <c r="E169" s="14" t="s">
        <v>95</v>
      </c>
      <c r="F169" s="20">
        <v>6</v>
      </c>
      <c r="G169" s="22">
        <v>43.67</v>
      </c>
      <c r="H169" s="109">
        <f t="shared" si="16"/>
        <v>56.73</v>
      </c>
      <c r="I169" s="109">
        <f t="shared" si="17"/>
        <v>340.38</v>
      </c>
    </row>
    <row r="170" spans="1:9" ht="26.1" customHeight="1" x14ac:dyDescent="0.2">
      <c r="A170" s="31" t="s">
        <v>1066</v>
      </c>
      <c r="B170" s="13">
        <v>9836</v>
      </c>
      <c r="C170" s="12" t="s">
        <v>24</v>
      </c>
      <c r="D170" s="17" t="s">
        <v>167</v>
      </c>
      <c r="E170" s="14" t="s">
        <v>95</v>
      </c>
      <c r="F170" s="20">
        <v>48</v>
      </c>
      <c r="G170" s="22">
        <v>16.71</v>
      </c>
      <c r="H170" s="109">
        <f t="shared" si="16"/>
        <v>21.71</v>
      </c>
      <c r="I170" s="109">
        <f t="shared" si="17"/>
        <v>1042.08</v>
      </c>
    </row>
    <row r="171" spans="1:9" ht="26.1" customHeight="1" x14ac:dyDescent="0.2">
      <c r="A171" s="31" t="s">
        <v>1067</v>
      </c>
      <c r="B171" s="13">
        <v>5103</v>
      </c>
      <c r="C171" s="12" t="s">
        <v>24</v>
      </c>
      <c r="D171" s="17" t="s">
        <v>168</v>
      </c>
      <c r="E171" s="14" t="s">
        <v>106</v>
      </c>
      <c r="F171" s="20">
        <v>4</v>
      </c>
      <c r="G171" s="22">
        <v>27.02</v>
      </c>
      <c r="H171" s="109">
        <f t="shared" si="16"/>
        <v>35.1</v>
      </c>
      <c r="I171" s="109">
        <f t="shared" si="17"/>
        <v>140.4</v>
      </c>
    </row>
    <row r="172" spans="1:9" ht="26.1" customHeight="1" x14ac:dyDescent="0.2">
      <c r="A172" s="31" t="s">
        <v>1068</v>
      </c>
      <c r="B172" s="13">
        <v>3516</v>
      </c>
      <c r="C172" s="12" t="s">
        <v>24</v>
      </c>
      <c r="D172" s="17" t="s">
        <v>169</v>
      </c>
      <c r="E172" s="14" t="s">
        <v>106</v>
      </c>
      <c r="F172" s="20">
        <v>6</v>
      </c>
      <c r="G172" s="22">
        <v>2.63</v>
      </c>
      <c r="H172" s="109">
        <f t="shared" si="16"/>
        <v>3.42</v>
      </c>
      <c r="I172" s="109">
        <f t="shared" si="17"/>
        <v>20.52</v>
      </c>
    </row>
    <row r="173" spans="1:9" ht="26.1" customHeight="1" x14ac:dyDescent="0.2">
      <c r="A173" s="31" t="s">
        <v>1069</v>
      </c>
      <c r="B173" s="13">
        <v>3518</v>
      </c>
      <c r="C173" s="12" t="s">
        <v>24</v>
      </c>
      <c r="D173" s="17" t="s">
        <v>170</v>
      </c>
      <c r="E173" s="14" t="s">
        <v>106</v>
      </c>
      <c r="F173" s="20">
        <v>6</v>
      </c>
      <c r="G173" s="22">
        <v>4.25</v>
      </c>
      <c r="H173" s="109">
        <f t="shared" si="16"/>
        <v>5.52</v>
      </c>
      <c r="I173" s="109">
        <f t="shared" si="17"/>
        <v>33.119999999999997</v>
      </c>
    </row>
    <row r="174" spans="1:9" ht="26.1" customHeight="1" x14ac:dyDescent="0.2">
      <c r="A174" s="31" t="s">
        <v>1070</v>
      </c>
      <c r="B174" s="13">
        <v>3528</v>
      </c>
      <c r="C174" s="12" t="s">
        <v>24</v>
      </c>
      <c r="D174" s="17" t="s">
        <v>171</v>
      </c>
      <c r="E174" s="14" t="s">
        <v>106</v>
      </c>
      <c r="F174" s="20">
        <v>2</v>
      </c>
      <c r="G174" s="22">
        <v>10.25</v>
      </c>
      <c r="H174" s="109">
        <f t="shared" si="16"/>
        <v>13.31</v>
      </c>
      <c r="I174" s="109">
        <f t="shared" si="17"/>
        <v>26.62</v>
      </c>
    </row>
    <row r="175" spans="1:9" ht="26.1" customHeight="1" x14ac:dyDescent="0.2">
      <c r="A175" s="31" t="s">
        <v>1071</v>
      </c>
      <c r="B175" s="13">
        <v>3517</v>
      </c>
      <c r="C175" s="12" t="s">
        <v>24</v>
      </c>
      <c r="D175" s="17" t="s">
        <v>172</v>
      </c>
      <c r="E175" s="14" t="s">
        <v>106</v>
      </c>
      <c r="F175" s="20">
        <v>4</v>
      </c>
      <c r="G175" s="22">
        <v>2.37</v>
      </c>
      <c r="H175" s="109">
        <f t="shared" si="16"/>
        <v>3.08</v>
      </c>
      <c r="I175" s="109">
        <f t="shared" si="17"/>
        <v>12.32</v>
      </c>
    </row>
    <row r="176" spans="1:9" ht="26.1" customHeight="1" x14ac:dyDescent="0.2">
      <c r="A176" s="31" t="s">
        <v>1072</v>
      </c>
      <c r="B176" s="13">
        <v>3520</v>
      </c>
      <c r="C176" s="12" t="s">
        <v>24</v>
      </c>
      <c r="D176" s="17" t="s">
        <v>173</v>
      </c>
      <c r="E176" s="14" t="s">
        <v>106</v>
      </c>
      <c r="F176" s="20">
        <v>4</v>
      </c>
      <c r="G176" s="22">
        <v>9.31</v>
      </c>
      <c r="H176" s="109">
        <f t="shared" si="16"/>
        <v>12.09</v>
      </c>
      <c r="I176" s="109">
        <f t="shared" si="17"/>
        <v>48.36</v>
      </c>
    </row>
    <row r="177" spans="1:9" ht="26.1" customHeight="1" x14ac:dyDescent="0.2">
      <c r="A177" s="31" t="s">
        <v>1073</v>
      </c>
      <c r="B177" s="13">
        <v>3526</v>
      </c>
      <c r="C177" s="12" t="s">
        <v>24</v>
      </c>
      <c r="D177" s="17" t="s">
        <v>174</v>
      </c>
      <c r="E177" s="14" t="s">
        <v>106</v>
      </c>
      <c r="F177" s="20">
        <v>12</v>
      </c>
      <c r="G177" s="22">
        <v>3.43</v>
      </c>
      <c r="H177" s="109">
        <f t="shared" si="16"/>
        <v>4.46</v>
      </c>
      <c r="I177" s="109">
        <f t="shared" si="17"/>
        <v>53.52</v>
      </c>
    </row>
    <row r="178" spans="1:9" ht="26.1" customHeight="1" x14ac:dyDescent="0.2">
      <c r="A178" s="31" t="s">
        <v>1074</v>
      </c>
      <c r="B178" s="13">
        <v>20144</v>
      </c>
      <c r="C178" s="12" t="s">
        <v>24</v>
      </c>
      <c r="D178" s="17" t="s">
        <v>175</v>
      </c>
      <c r="E178" s="14" t="s">
        <v>106</v>
      </c>
      <c r="F178" s="20">
        <v>2</v>
      </c>
      <c r="G178" s="22">
        <v>60.74</v>
      </c>
      <c r="H178" s="109">
        <f t="shared" si="16"/>
        <v>78.900000000000006</v>
      </c>
      <c r="I178" s="109">
        <f t="shared" si="17"/>
        <v>157.80000000000001</v>
      </c>
    </row>
    <row r="179" spans="1:9" ht="26.1" customHeight="1" x14ac:dyDescent="0.2">
      <c r="A179" s="31" t="s">
        <v>1075</v>
      </c>
      <c r="B179" s="13">
        <v>3659</v>
      </c>
      <c r="C179" s="12" t="s">
        <v>24</v>
      </c>
      <c r="D179" s="17" t="s">
        <v>176</v>
      </c>
      <c r="E179" s="14" t="s">
        <v>106</v>
      </c>
      <c r="F179" s="20">
        <v>2</v>
      </c>
      <c r="G179" s="22">
        <v>20.98</v>
      </c>
      <c r="H179" s="109">
        <f t="shared" si="16"/>
        <v>27.25</v>
      </c>
      <c r="I179" s="109">
        <f t="shared" si="17"/>
        <v>54.5</v>
      </c>
    </row>
    <row r="180" spans="1:9" ht="26.1" customHeight="1" x14ac:dyDescent="0.2">
      <c r="A180" s="31" t="s">
        <v>1076</v>
      </c>
      <c r="B180" s="13">
        <v>5102</v>
      </c>
      <c r="C180" s="12" t="s">
        <v>24</v>
      </c>
      <c r="D180" s="17" t="s">
        <v>177</v>
      </c>
      <c r="E180" s="14" t="s">
        <v>106</v>
      </c>
      <c r="F180" s="20">
        <v>2</v>
      </c>
      <c r="G180" s="22">
        <v>14.93</v>
      </c>
      <c r="H180" s="109">
        <f t="shared" si="16"/>
        <v>19.39</v>
      </c>
      <c r="I180" s="109">
        <f t="shared" si="17"/>
        <v>38.78</v>
      </c>
    </row>
    <row r="181" spans="1:9" ht="26.1" customHeight="1" x14ac:dyDescent="0.2">
      <c r="A181" s="31" t="s">
        <v>1077</v>
      </c>
      <c r="B181" s="13">
        <v>20043</v>
      </c>
      <c r="C181" s="12" t="s">
        <v>24</v>
      </c>
      <c r="D181" s="17" t="s">
        <v>209</v>
      </c>
      <c r="E181" s="14" t="s">
        <v>106</v>
      </c>
      <c r="F181" s="20">
        <v>2</v>
      </c>
      <c r="G181" s="22">
        <v>10.06</v>
      </c>
      <c r="H181" s="109">
        <f t="shared" si="16"/>
        <v>13.07</v>
      </c>
      <c r="I181" s="109">
        <f t="shared" si="17"/>
        <v>26.14</v>
      </c>
    </row>
    <row r="182" spans="1:9" ht="26.1" customHeight="1" x14ac:dyDescent="0.2">
      <c r="A182" s="31" t="s">
        <v>1078</v>
      </c>
      <c r="B182" s="13">
        <v>7097</v>
      </c>
      <c r="C182" s="12" t="s">
        <v>24</v>
      </c>
      <c r="D182" s="17" t="s">
        <v>178</v>
      </c>
      <c r="E182" s="14" t="s">
        <v>106</v>
      </c>
      <c r="F182" s="20">
        <v>6</v>
      </c>
      <c r="G182" s="22">
        <v>8.42</v>
      </c>
      <c r="H182" s="109">
        <f t="shared" si="16"/>
        <v>10.94</v>
      </c>
      <c r="I182" s="109">
        <f t="shared" si="17"/>
        <v>65.64</v>
      </c>
    </row>
    <row r="183" spans="1:9" ht="24.2" customHeight="1" x14ac:dyDescent="0.2">
      <c r="A183" s="24" t="s">
        <v>1079</v>
      </c>
      <c r="B183" s="24"/>
      <c r="C183" s="24"/>
      <c r="D183" s="25" t="s">
        <v>210</v>
      </c>
      <c r="E183" s="24"/>
      <c r="F183" s="26"/>
      <c r="G183" s="27"/>
      <c r="H183" s="106"/>
      <c r="I183" s="117">
        <f>SUM(I184,I196)</f>
        <v>729837.73</v>
      </c>
    </row>
    <row r="184" spans="1:9" ht="24.2" customHeight="1" x14ac:dyDescent="0.2">
      <c r="A184" s="33" t="s">
        <v>1080</v>
      </c>
      <c r="B184" s="33"/>
      <c r="C184" s="33"/>
      <c r="D184" s="34" t="s">
        <v>211</v>
      </c>
      <c r="E184" s="33"/>
      <c r="F184" s="35"/>
      <c r="G184" s="36"/>
      <c r="H184" s="108"/>
      <c r="I184" s="118">
        <f>SUM(I185:I195)</f>
        <v>451775.24</v>
      </c>
    </row>
    <row r="185" spans="1:9" ht="39" customHeight="1" x14ac:dyDescent="0.2">
      <c r="A185" s="9" t="s">
        <v>1081</v>
      </c>
      <c r="B185" s="10">
        <v>98525</v>
      </c>
      <c r="C185" s="9" t="s">
        <v>24</v>
      </c>
      <c r="D185" s="16" t="s">
        <v>212</v>
      </c>
      <c r="E185" s="11" t="s">
        <v>26</v>
      </c>
      <c r="F185" s="19">
        <v>840</v>
      </c>
      <c r="G185" s="22">
        <v>0.34</v>
      </c>
      <c r="H185" s="100">
        <f t="shared" ref="H185:H195" si="18">ROUND(G185 * (1 + 29.9 / 100), 2)</f>
        <v>0.44</v>
      </c>
      <c r="I185" s="100">
        <f t="shared" ref="I185:I195" si="19">ROUND(F185 * H185, 2)</f>
        <v>369.6</v>
      </c>
    </row>
    <row r="186" spans="1:9" ht="52.15" customHeight="1" x14ac:dyDescent="0.2">
      <c r="A186" s="9" t="s">
        <v>1082</v>
      </c>
      <c r="B186" s="10">
        <v>101134</v>
      </c>
      <c r="C186" s="9" t="s">
        <v>24</v>
      </c>
      <c r="D186" s="16" t="s">
        <v>213</v>
      </c>
      <c r="E186" s="11" t="s">
        <v>38</v>
      </c>
      <c r="F186" s="19">
        <v>252</v>
      </c>
      <c r="G186" s="22">
        <v>14.63</v>
      </c>
      <c r="H186" s="100">
        <f t="shared" si="18"/>
        <v>19</v>
      </c>
      <c r="I186" s="100">
        <f t="shared" si="19"/>
        <v>4788</v>
      </c>
    </row>
    <row r="187" spans="1:9" ht="52.15" customHeight="1" x14ac:dyDescent="0.2">
      <c r="A187" s="9" t="s">
        <v>1083</v>
      </c>
      <c r="B187" s="10">
        <v>100983</v>
      </c>
      <c r="C187" s="9" t="s">
        <v>24</v>
      </c>
      <c r="D187" s="16" t="s">
        <v>97</v>
      </c>
      <c r="E187" s="11" t="s">
        <v>38</v>
      </c>
      <c r="F187" s="19">
        <v>252</v>
      </c>
      <c r="G187" s="22">
        <v>8.6999999999999993</v>
      </c>
      <c r="H187" s="100">
        <f t="shared" si="18"/>
        <v>11.3</v>
      </c>
      <c r="I187" s="100">
        <f t="shared" si="19"/>
        <v>2847.6</v>
      </c>
    </row>
    <row r="188" spans="1:9" ht="39" customHeight="1" x14ac:dyDescent="0.2">
      <c r="A188" s="9" t="s">
        <v>1084</v>
      </c>
      <c r="B188" s="10">
        <v>95876</v>
      </c>
      <c r="C188" s="9" t="s">
        <v>24</v>
      </c>
      <c r="D188" s="16" t="s">
        <v>191</v>
      </c>
      <c r="E188" s="11" t="s">
        <v>64</v>
      </c>
      <c r="F188" s="19">
        <v>25956</v>
      </c>
      <c r="G188" s="22">
        <v>2.08</v>
      </c>
      <c r="H188" s="100">
        <f t="shared" si="18"/>
        <v>2.7</v>
      </c>
      <c r="I188" s="100">
        <f t="shared" si="19"/>
        <v>70081.2</v>
      </c>
    </row>
    <row r="189" spans="1:9" ht="26.1" customHeight="1" x14ac:dyDescent="0.2">
      <c r="A189" s="9" t="s">
        <v>1085</v>
      </c>
      <c r="B189" s="10">
        <v>100575</v>
      </c>
      <c r="C189" s="9" t="s">
        <v>24</v>
      </c>
      <c r="D189" s="16" t="s">
        <v>214</v>
      </c>
      <c r="E189" s="11" t="s">
        <v>26</v>
      </c>
      <c r="F189" s="19">
        <v>540</v>
      </c>
      <c r="G189" s="22">
        <v>0.12</v>
      </c>
      <c r="H189" s="100">
        <f t="shared" si="18"/>
        <v>0.16</v>
      </c>
      <c r="I189" s="100">
        <f t="shared" si="19"/>
        <v>86.4</v>
      </c>
    </row>
    <row r="190" spans="1:9" ht="39" customHeight="1" x14ac:dyDescent="0.2">
      <c r="A190" s="9" t="s">
        <v>1086</v>
      </c>
      <c r="B190" s="10">
        <v>97084</v>
      </c>
      <c r="C190" s="9" t="s">
        <v>24</v>
      </c>
      <c r="D190" s="16" t="s">
        <v>215</v>
      </c>
      <c r="E190" s="11" t="s">
        <v>26</v>
      </c>
      <c r="F190" s="19">
        <v>540</v>
      </c>
      <c r="G190" s="22">
        <v>0.61</v>
      </c>
      <c r="H190" s="100">
        <f t="shared" si="18"/>
        <v>0.79</v>
      </c>
      <c r="I190" s="100">
        <f t="shared" si="19"/>
        <v>426.6</v>
      </c>
    </row>
    <row r="191" spans="1:9" ht="26.1" customHeight="1" x14ac:dyDescent="0.2">
      <c r="A191" s="9" t="s">
        <v>1087</v>
      </c>
      <c r="B191" s="10">
        <v>97113</v>
      </c>
      <c r="C191" s="9" t="s">
        <v>24</v>
      </c>
      <c r="D191" s="16" t="s">
        <v>216</v>
      </c>
      <c r="E191" s="11" t="s">
        <v>26</v>
      </c>
      <c r="F191" s="19">
        <v>540</v>
      </c>
      <c r="G191" s="22">
        <v>2.54</v>
      </c>
      <c r="H191" s="100">
        <f t="shared" si="18"/>
        <v>3.3</v>
      </c>
      <c r="I191" s="100">
        <f t="shared" si="19"/>
        <v>1782</v>
      </c>
    </row>
    <row r="192" spans="1:9" ht="26.1" customHeight="1" x14ac:dyDescent="0.2">
      <c r="A192" s="9" t="s">
        <v>1088</v>
      </c>
      <c r="B192" s="10">
        <v>96620</v>
      </c>
      <c r="C192" s="9" t="s">
        <v>24</v>
      </c>
      <c r="D192" s="16" t="s">
        <v>217</v>
      </c>
      <c r="E192" s="11" t="s">
        <v>38</v>
      </c>
      <c r="F192" s="19">
        <v>54</v>
      </c>
      <c r="G192" s="22">
        <v>761.58</v>
      </c>
      <c r="H192" s="100">
        <f t="shared" si="18"/>
        <v>989.29</v>
      </c>
      <c r="I192" s="100">
        <f t="shared" si="19"/>
        <v>53421.66</v>
      </c>
    </row>
    <row r="193" spans="1:9" ht="52.15" customHeight="1" x14ac:dyDescent="0.2">
      <c r="A193" s="9" t="s">
        <v>1089</v>
      </c>
      <c r="B193" s="10">
        <v>87620</v>
      </c>
      <c r="C193" s="9" t="s">
        <v>24</v>
      </c>
      <c r="D193" s="16" t="s">
        <v>218</v>
      </c>
      <c r="E193" s="11" t="s">
        <v>26</v>
      </c>
      <c r="F193" s="19">
        <v>540</v>
      </c>
      <c r="G193" s="22">
        <v>36.81</v>
      </c>
      <c r="H193" s="100">
        <f t="shared" si="18"/>
        <v>47.82</v>
      </c>
      <c r="I193" s="100">
        <f t="shared" si="19"/>
        <v>25822.799999999999</v>
      </c>
    </row>
    <row r="194" spans="1:9" ht="26.1" customHeight="1" x14ac:dyDescent="0.2">
      <c r="A194" s="9" t="s">
        <v>1090</v>
      </c>
      <c r="B194" s="10">
        <v>101735</v>
      </c>
      <c r="C194" s="9" t="s">
        <v>24</v>
      </c>
      <c r="D194" s="16" t="s">
        <v>219</v>
      </c>
      <c r="E194" s="11" t="s">
        <v>26</v>
      </c>
      <c r="F194" s="19">
        <v>540</v>
      </c>
      <c r="G194" s="22">
        <v>360.18</v>
      </c>
      <c r="H194" s="100">
        <f t="shared" si="18"/>
        <v>467.87</v>
      </c>
      <c r="I194" s="100">
        <f t="shared" si="19"/>
        <v>252649.8</v>
      </c>
    </row>
    <row r="195" spans="1:9" ht="65.099999999999994" customHeight="1" x14ac:dyDescent="0.2">
      <c r="A195" s="9" t="s">
        <v>1091</v>
      </c>
      <c r="B195" s="10">
        <v>94280</v>
      </c>
      <c r="C195" s="9" t="s">
        <v>24</v>
      </c>
      <c r="D195" s="16" t="s">
        <v>220</v>
      </c>
      <c r="E195" s="11" t="s">
        <v>95</v>
      </c>
      <c r="F195" s="19">
        <v>593.79999999999995</v>
      </c>
      <c r="G195" s="22">
        <v>51.21</v>
      </c>
      <c r="H195" s="100">
        <f t="shared" si="18"/>
        <v>66.52</v>
      </c>
      <c r="I195" s="100">
        <f t="shared" si="19"/>
        <v>39499.58</v>
      </c>
    </row>
    <row r="196" spans="1:9" ht="24.2" customHeight="1" x14ac:dyDescent="0.2">
      <c r="A196" s="33" t="s">
        <v>1092</v>
      </c>
      <c r="B196" s="33"/>
      <c r="C196" s="33"/>
      <c r="D196" s="34" t="s">
        <v>221</v>
      </c>
      <c r="E196" s="33"/>
      <c r="F196" s="35"/>
      <c r="G196" s="36"/>
      <c r="H196" s="108"/>
      <c r="I196" s="118">
        <f>SUM(I197:I202)</f>
        <v>278062.49</v>
      </c>
    </row>
    <row r="197" spans="1:9" ht="65.099999999999994" customHeight="1" x14ac:dyDescent="0.2">
      <c r="A197" s="9" t="s">
        <v>1093</v>
      </c>
      <c r="B197" s="10">
        <v>103189</v>
      </c>
      <c r="C197" s="9" t="s">
        <v>24</v>
      </c>
      <c r="D197" s="16" t="s">
        <v>222</v>
      </c>
      <c r="E197" s="11" t="s">
        <v>106</v>
      </c>
      <c r="F197" s="19">
        <v>12</v>
      </c>
      <c r="G197" s="22">
        <v>2605.44</v>
      </c>
      <c r="H197" s="100">
        <f t="shared" ref="H197:H202" si="20">ROUND(G197 * (1 + 29.9 / 100), 2)</f>
        <v>3384.47</v>
      </c>
      <c r="I197" s="100">
        <f t="shared" ref="I197:I202" si="21">ROUND(F197 * H197, 2)</f>
        <v>40613.64</v>
      </c>
    </row>
    <row r="198" spans="1:9" ht="52.15" customHeight="1" x14ac:dyDescent="0.2">
      <c r="A198" s="9" t="s">
        <v>1094</v>
      </c>
      <c r="B198" s="10">
        <v>103190</v>
      </c>
      <c r="C198" s="9" t="s">
        <v>24</v>
      </c>
      <c r="D198" s="16" t="s">
        <v>223</v>
      </c>
      <c r="E198" s="11" t="s">
        <v>106</v>
      </c>
      <c r="F198" s="19">
        <v>8</v>
      </c>
      <c r="G198" s="22">
        <v>4069.38</v>
      </c>
      <c r="H198" s="100">
        <f t="shared" si="20"/>
        <v>5286.12</v>
      </c>
      <c r="I198" s="100">
        <f t="shared" si="21"/>
        <v>42288.959999999999</v>
      </c>
    </row>
    <row r="199" spans="1:9" ht="65.099999999999994" customHeight="1" x14ac:dyDescent="0.2">
      <c r="A199" s="9" t="s">
        <v>1095</v>
      </c>
      <c r="B199" s="10">
        <v>103187</v>
      </c>
      <c r="C199" s="9" t="s">
        <v>24</v>
      </c>
      <c r="D199" s="16" t="s">
        <v>224</v>
      </c>
      <c r="E199" s="11" t="s">
        <v>106</v>
      </c>
      <c r="F199" s="19">
        <v>9</v>
      </c>
      <c r="G199" s="22">
        <v>4835.08</v>
      </c>
      <c r="H199" s="100">
        <f t="shared" si="20"/>
        <v>6280.77</v>
      </c>
      <c r="I199" s="100">
        <f t="shared" si="21"/>
        <v>56526.93</v>
      </c>
    </row>
    <row r="200" spans="1:9" ht="65.099999999999994" customHeight="1" x14ac:dyDescent="0.2">
      <c r="A200" s="9" t="s">
        <v>1096</v>
      </c>
      <c r="B200" s="10">
        <v>103188</v>
      </c>
      <c r="C200" s="9" t="s">
        <v>24</v>
      </c>
      <c r="D200" s="16" t="s">
        <v>225</v>
      </c>
      <c r="E200" s="11" t="s">
        <v>106</v>
      </c>
      <c r="F200" s="19">
        <v>4</v>
      </c>
      <c r="G200" s="22">
        <v>5200.97</v>
      </c>
      <c r="H200" s="100">
        <f t="shared" si="20"/>
        <v>6756.06</v>
      </c>
      <c r="I200" s="100">
        <f t="shared" si="21"/>
        <v>27024.240000000002</v>
      </c>
    </row>
    <row r="201" spans="1:9" ht="52.15" customHeight="1" x14ac:dyDescent="0.2">
      <c r="A201" s="9" t="s">
        <v>1097</v>
      </c>
      <c r="B201" s="10">
        <v>103185</v>
      </c>
      <c r="C201" s="9" t="s">
        <v>24</v>
      </c>
      <c r="D201" s="16" t="s">
        <v>226</v>
      </c>
      <c r="E201" s="11" t="s">
        <v>106</v>
      </c>
      <c r="F201" s="19">
        <v>8</v>
      </c>
      <c r="G201" s="22">
        <v>6098.58</v>
      </c>
      <c r="H201" s="100">
        <f t="shared" si="20"/>
        <v>7922.06</v>
      </c>
      <c r="I201" s="100">
        <f t="shared" si="21"/>
        <v>63376.480000000003</v>
      </c>
    </row>
    <row r="202" spans="1:9" ht="52.15" customHeight="1" x14ac:dyDescent="0.2">
      <c r="A202" s="9" t="s">
        <v>1098</v>
      </c>
      <c r="B202" s="10">
        <v>103307</v>
      </c>
      <c r="C202" s="9" t="s">
        <v>24</v>
      </c>
      <c r="D202" s="16" t="s">
        <v>227</v>
      </c>
      <c r="E202" s="11" t="s">
        <v>106</v>
      </c>
      <c r="F202" s="19">
        <v>28</v>
      </c>
      <c r="G202" s="22">
        <v>1326.08</v>
      </c>
      <c r="H202" s="100">
        <f t="shared" si="20"/>
        <v>1722.58</v>
      </c>
      <c r="I202" s="100">
        <f t="shared" si="21"/>
        <v>48232.24</v>
      </c>
    </row>
    <row r="203" spans="1:9" ht="24.2" customHeight="1" x14ac:dyDescent="0.2">
      <c r="A203" s="24" t="s">
        <v>1099</v>
      </c>
      <c r="B203" s="24"/>
      <c r="C203" s="24"/>
      <c r="D203" s="25" t="s">
        <v>228</v>
      </c>
      <c r="E203" s="24"/>
      <c r="F203" s="26"/>
      <c r="G203" s="27"/>
      <c r="H203" s="106"/>
      <c r="I203" s="117">
        <f>SUM(I204,I212)</f>
        <v>151492.93</v>
      </c>
    </row>
    <row r="204" spans="1:9" ht="24.2" customHeight="1" x14ac:dyDescent="0.2">
      <c r="A204" s="33" t="s">
        <v>1100</v>
      </c>
      <c r="B204" s="33"/>
      <c r="C204" s="33"/>
      <c r="D204" s="34" t="s">
        <v>229</v>
      </c>
      <c r="E204" s="33"/>
      <c r="F204" s="35"/>
      <c r="G204" s="36"/>
      <c r="H204" s="108"/>
      <c r="I204" s="118">
        <f>SUM(I205:I211)</f>
        <v>77841.63</v>
      </c>
    </row>
    <row r="205" spans="1:9" ht="39" customHeight="1" x14ac:dyDescent="0.2">
      <c r="A205" s="9" t="s">
        <v>1101</v>
      </c>
      <c r="B205" s="10">
        <v>99059</v>
      </c>
      <c r="C205" s="9" t="s">
        <v>24</v>
      </c>
      <c r="D205" s="16" t="s">
        <v>94</v>
      </c>
      <c r="E205" s="11" t="s">
        <v>95</v>
      </c>
      <c r="F205" s="19">
        <v>300</v>
      </c>
      <c r="G205" s="22">
        <v>55.17</v>
      </c>
      <c r="H205" s="100">
        <f t="shared" ref="H205:H211" si="22">ROUND(G205 * (1 + 29.9 / 100), 2)</f>
        <v>71.67</v>
      </c>
      <c r="I205" s="100">
        <f t="shared" ref="I205:I211" si="23">ROUND(F205 * H205, 2)</f>
        <v>21501</v>
      </c>
    </row>
    <row r="206" spans="1:9" ht="26.1" customHeight="1" x14ac:dyDescent="0.2">
      <c r="A206" s="9" t="s">
        <v>1102</v>
      </c>
      <c r="B206" s="10">
        <v>100575</v>
      </c>
      <c r="C206" s="9" t="s">
        <v>24</v>
      </c>
      <c r="D206" s="16" t="s">
        <v>214</v>
      </c>
      <c r="E206" s="11" t="s">
        <v>26</v>
      </c>
      <c r="F206" s="19">
        <v>3000</v>
      </c>
      <c r="G206" s="22">
        <v>0.12</v>
      </c>
      <c r="H206" s="100">
        <f t="shared" si="22"/>
        <v>0.16</v>
      </c>
      <c r="I206" s="100">
        <f t="shared" si="23"/>
        <v>480</v>
      </c>
    </row>
    <row r="207" spans="1:9" ht="26.1" customHeight="1" x14ac:dyDescent="0.2">
      <c r="A207" s="9" t="s">
        <v>1103</v>
      </c>
      <c r="B207" s="10">
        <v>93358</v>
      </c>
      <c r="C207" s="9" t="s">
        <v>24</v>
      </c>
      <c r="D207" s="16" t="s">
        <v>75</v>
      </c>
      <c r="E207" s="11" t="s">
        <v>38</v>
      </c>
      <c r="F207" s="19">
        <v>300</v>
      </c>
      <c r="G207" s="22">
        <v>76.2</v>
      </c>
      <c r="H207" s="100">
        <f t="shared" si="22"/>
        <v>98.98</v>
      </c>
      <c r="I207" s="100">
        <f t="shared" si="23"/>
        <v>29694</v>
      </c>
    </row>
    <row r="208" spans="1:9" ht="39" customHeight="1" x14ac:dyDescent="0.2">
      <c r="A208" s="9" t="s">
        <v>1104</v>
      </c>
      <c r="B208" s="10">
        <v>94968</v>
      </c>
      <c r="C208" s="9" t="s">
        <v>24</v>
      </c>
      <c r="D208" s="16" t="s">
        <v>98</v>
      </c>
      <c r="E208" s="11" t="s">
        <v>38</v>
      </c>
      <c r="F208" s="19">
        <v>10.6</v>
      </c>
      <c r="G208" s="22">
        <v>533.14</v>
      </c>
      <c r="H208" s="100">
        <f t="shared" si="22"/>
        <v>692.55</v>
      </c>
      <c r="I208" s="100">
        <f t="shared" si="23"/>
        <v>7341.03</v>
      </c>
    </row>
    <row r="209" spans="1:9" ht="65.099999999999994" customHeight="1" x14ac:dyDescent="0.2">
      <c r="A209" s="9" t="s">
        <v>1105</v>
      </c>
      <c r="B209" s="10">
        <v>94275</v>
      </c>
      <c r="C209" s="9" t="s">
        <v>24</v>
      </c>
      <c r="D209" s="16" t="s">
        <v>230</v>
      </c>
      <c r="E209" s="11" t="s">
        <v>95</v>
      </c>
      <c r="F209" s="19">
        <v>95.75</v>
      </c>
      <c r="G209" s="22">
        <v>46.18</v>
      </c>
      <c r="H209" s="100">
        <f t="shared" si="22"/>
        <v>59.99</v>
      </c>
      <c r="I209" s="100">
        <f t="shared" si="23"/>
        <v>5744.04</v>
      </c>
    </row>
    <row r="210" spans="1:9" ht="26.1" customHeight="1" x14ac:dyDescent="0.2">
      <c r="A210" s="9" t="s">
        <v>1106</v>
      </c>
      <c r="B210" s="10">
        <v>94319</v>
      </c>
      <c r="C210" s="9" t="s">
        <v>24</v>
      </c>
      <c r="D210" s="16" t="s">
        <v>231</v>
      </c>
      <c r="E210" s="11" t="s">
        <v>38</v>
      </c>
      <c r="F210" s="19">
        <v>25.95</v>
      </c>
      <c r="G210" s="22">
        <v>75.37</v>
      </c>
      <c r="H210" s="100">
        <f t="shared" si="22"/>
        <v>97.91</v>
      </c>
      <c r="I210" s="100">
        <f t="shared" si="23"/>
        <v>2540.7600000000002</v>
      </c>
    </row>
    <row r="211" spans="1:9" ht="24.2" customHeight="1" x14ac:dyDescent="0.2">
      <c r="A211" s="9" t="s">
        <v>1107</v>
      </c>
      <c r="B211" s="10">
        <v>2003844</v>
      </c>
      <c r="C211" s="9" t="s">
        <v>65</v>
      </c>
      <c r="D211" s="16" t="s">
        <v>232</v>
      </c>
      <c r="E211" s="11" t="s">
        <v>38</v>
      </c>
      <c r="F211" s="19">
        <v>45</v>
      </c>
      <c r="G211" s="22">
        <v>180.32</v>
      </c>
      <c r="H211" s="100">
        <f t="shared" si="22"/>
        <v>234.24</v>
      </c>
      <c r="I211" s="100">
        <f t="shared" si="23"/>
        <v>10540.8</v>
      </c>
    </row>
    <row r="212" spans="1:9" ht="24.2" customHeight="1" x14ac:dyDescent="0.2">
      <c r="A212" s="33" t="s">
        <v>1108</v>
      </c>
      <c r="B212" s="33"/>
      <c r="C212" s="33"/>
      <c r="D212" s="34" t="s">
        <v>221</v>
      </c>
      <c r="E212" s="33"/>
      <c r="F212" s="35"/>
      <c r="G212" s="36"/>
      <c r="H212" s="108"/>
      <c r="I212" s="118">
        <f>SUM(I213:I216)</f>
        <v>73651.299999999988</v>
      </c>
    </row>
    <row r="213" spans="1:9" ht="39" customHeight="1" x14ac:dyDescent="0.2">
      <c r="A213" s="9" t="s">
        <v>1109</v>
      </c>
      <c r="B213" s="10">
        <v>9160</v>
      </c>
      <c r="C213" s="9" t="s">
        <v>53</v>
      </c>
      <c r="D213" s="16" t="s">
        <v>233</v>
      </c>
      <c r="E213" s="11" t="s">
        <v>129</v>
      </c>
      <c r="F213" s="19">
        <v>5</v>
      </c>
      <c r="G213" s="22">
        <v>3899.82</v>
      </c>
      <c r="H213" s="100">
        <f>ROUND(G213 * (1 + 29.9 / 100), 2)</f>
        <v>5065.87</v>
      </c>
      <c r="I213" s="100">
        <f>ROUND(F213 * H213, 2)</f>
        <v>25329.35</v>
      </c>
    </row>
    <row r="214" spans="1:9" ht="26.1" customHeight="1" x14ac:dyDescent="0.2">
      <c r="A214" s="9" t="s">
        <v>1110</v>
      </c>
      <c r="B214" s="10" t="s">
        <v>2307</v>
      </c>
      <c r="C214" s="9" t="s">
        <v>234</v>
      </c>
      <c r="D214" s="16" t="s">
        <v>235</v>
      </c>
      <c r="E214" s="11" t="s">
        <v>106</v>
      </c>
      <c r="F214" s="19">
        <v>5</v>
      </c>
      <c r="G214" s="22">
        <v>553.82000000000005</v>
      </c>
      <c r="H214" s="100">
        <f>ROUND(G214 * (1 + 29.9 / 100), 2)</f>
        <v>719.41</v>
      </c>
      <c r="I214" s="100">
        <f>ROUND(F214 * H214, 2)</f>
        <v>3597.05</v>
      </c>
    </row>
    <row r="215" spans="1:9" ht="26.1" customHeight="1" x14ac:dyDescent="0.2">
      <c r="A215" s="9" t="s">
        <v>1111</v>
      </c>
      <c r="B215" s="10" t="s">
        <v>2308</v>
      </c>
      <c r="C215" s="9" t="s">
        <v>234</v>
      </c>
      <c r="D215" s="16" t="s">
        <v>236</v>
      </c>
      <c r="E215" s="11" t="s">
        <v>106</v>
      </c>
      <c r="F215" s="19">
        <v>5</v>
      </c>
      <c r="G215" s="22">
        <v>872.98</v>
      </c>
      <c r="H215" s="100">
        <f>ROUND(G215 * (1 + 29.9 / 100), 2)</f>
        <v>1134</v>
      </c>
      <c r="I215" s="100">
        <f>ROUND(F215 * H215, 2)</f>
        <v>5670</v>
      </c>
    </row>
    <row r="216" spans="1:9" ht="39" customHeight="1" x14ac:dyDescent="0.2">
      <c r="A216" s="9" t="s">
        <v>1112</v>
      </c>
      <c r="B216" s="10">
        <v>181441</v>
      </c>
      <c r="C216" s="9" t="s">
        <v>237</v>
      </c>
      <c r="D216" s="16" t="s">
        <v>238</v>
      </c>
      <c r="E216" s="11" t="s">
        <v>106</v>
      </c>
      <c r="F216" s="19">
        <v>5</v>
      </c>
      <c r="G216" s="22">
        <v>6013.07</v>
      </c>
      <c r="H216" s="100">
        <f>ROUND(G216 * (1 + 29.9 / 100), 2)</f>
        <v>7810.98</v>
      </c>
      <c r="I216" s="100">
        <f>ROUND(F216 * H216, 2)</f>
        <v>39054.9</v>
      </c>
    </row>
    <row r="217" spans="1:9" ht="24.2" customHeight="1" x14ac:dyDescent="0.2">
      <c r="A217" s="24" t="s">
        <v>1113</v>
      </c>
      <c r="B217" s="24"/>
      <c r="C217" s="24"/>
      <c r="D217" s="25" t="s">
        <v>239</v>
      </c>
      <c r="E217" s="24"/>
      <c r="F217" s="26"/>
      <c r="G217" s="27"/>
      <c r="H217" s="106"/>
      <c r="I217" s="117">
        <f>SUM(I218,I221)</f>
        <v>1244560.3900000001</v>
      </c>
    </row>
    <row r="218" spans="1:9" ht="24.2" customHeight="1" x14ac:dyDescent="0.2">
      <c r="A218" s="33" t="s">
        <v>1114</v>
      </c>
      <c r="B218" s="33"/>
      <c r="C218" s="33"/>
      <c r="D218" s="34" t="s">
        <v>240</v>
      </c>
      <c r="E218" s="33"/>
      <c r="F218" s="35"/>
      <c r="G218" s="36"/>
      <c r="H218" s="108"/>
      <c r="I218" s="118">
        <f>SUM(I219:I220)</f>
        <v>749981.46000000008</v>
      </c>
    </row>
    <row r="219" spans="1:9" ht="65.099999999999994" customHeight="1" x14ac:dyDescent="0.2">
      <c r="A219" s="9" t="s">
        <v>1115</v>
      </c>
      <c r="B219" s="10">
        <v>102362</v>
      </c>
      <c r="C219" s="9" t="s">
        <v>24</v>
      </c>
      <c r="D219" s="16" t="s">
        <v>241</v>
      </c>
      <c r="E219" s="11" t="s">
        <v>26</v>
      </c>
      <c r="F219" s="19">
        <v>3174.46</v>
      </c>
      <c r="G219" s="22">
        <v>155.52000000000001</v>
      </c>
      <c r="H219" s="100">
        <f>ROUND(G219 * (1 + 29.9 / 100), 2)</f>
        <v>202.02</v>
      </c>
      <c r="I219" s="100">
        <f>ROUND(F219 * H219, 2)</f>
        <v>641304.41</v>
      </c>
    </row>
    <row r="220" spans="1:9" ht="25.5" x14ac:dyDescent="0.2">
      <c r="A220" s="9" t="s">
        <v>1116</v>
      </c>
      <c r="B220" s="10">
        <v>99837</v>
      </c>
      <c r="C220" s="9" t="s">
        <v>24</v>
      </c>
      <c r="D220" s="16" t="s">
        <v>242</v>
      </c>
      <c r="E220" s="11" t="s">
        <v>95</v>
      </c>
      <c r="F220" s="19">
        <v>161.12</v>
      </c>
      <c r="G220" s="22">
        <v>519.25</v>
      </c>
      <c r="H220" s="100">
        <f>ROUND(G220 * (1 + 29.9 / 100), 2)</f>
        <v>674.51</v>
      </c>
      <c r="I220" s="100">
        <f>ROUND(F220 * H220, 2)</f>
        <v>108677.05</v>
      </c>
    </row>
    <row r="221" spans="1:9" ht="24.2" customHeight="1" x14ac:dyDescent="0.2">
      <c r="A221" s="33" t="s">
        <v>1117</v>
      </c>
      <c r="B221" s="33"/>
      <c r="C221" s="33"/>
      <c r="D221" s="34" t="s">
        <v>243</v>
      </c>
      <c r="E221" s="33"/>
      <c r="F221" s="35"/>
      <c r="G221" s="36"/>
      <c r="H221" s="108"/>
      <c r="I221" s="118">
        <f>I222</f>
        <v>494578.93</v>
      </c>
    </row>
    <row r="222" spans="1:9" ht="38.25" x14ac:dyDescent="0.2">
      <c r="A222" s="9" t="s">
        <v>1118</v>
      </c>
      <c r="B222" s="10" t="s">
        <v>2309</v>
      </c>
      <c r="C222" s="9" t="s">
        <v>234</v>
      </c>
      <c r="D222" s="16" t="s">
        <v>244</v>
      </c>
      <c r="E222" s="11" t="s">
        <v>106</v>
      </c>
      <c r="F222" s="19">
        <v>495.58</v>
      </c>
      <c r="G222" s="22">
        <v>768.27</v>
      </c>
      <c r="H222" s="100">
        <f>ROUND(G222 * (1 + 29.9 / 100), 2)</f>
        <v>997.98</v>
      </c>
      <c r="I222" s="100">
        <f>ROUND(F222 * H222, 2)</f>
        <v>494578.93</v>
      </c>
    </row>
    <row r="223" spans="1:9" ht="24.2" customHeight="1" x14ac:dyDescent="0.2">
      <c r="A223" s="24" t="s">
        <v>1119</v>
      </c>
      <c r="B223" s="24"/>
      <c r="C223" s="24"/>
      <c r="D223" s="25" t="s">
        <v>245</v>
      </c>
      <c r="E223" s="24"/>
      <c r="F223" s="26"/>
      <c r="G223" s="27"/>
      <c r="H223" s="106"/>
      <c r="I223" s="117">
        <f>SUM(I224,I227)</f>
        <v>625126.56999999995</v>
      </c>
    </row>
    <row r="224" spans="1:9" ht="24.2" customHeight="1" x14ac:dyDescent="0.2">
      <c r="A224" s="33" t="s">
        <v>1120</v>
      </c>
      <c r="B224" s="33"/>
      <c r="C224" s="33"/>
      <c r="D224" s="34" t="s">
        <v>246</v>
      </c>
      <c r="E224" s="33"/>
      <c r="F224" s="35"/>
      <c r="G224" s="36"/>
      <c r="H224" s="108"/>
      <c r="I224" s="118">
        <f>SUM(I225:I226)</f>
        <v>118092.23999999999</v>
      </c>
    </row>
    <row r="225" spans="1:10" ht="26.1" customHeight="1" x14ac:dyDescent="0.2">
      <c r="A225" s="9" t="s">
        <v>1121</v>
      </c>
      <c r="B225" s="10">
        <v>200056</v>
      </c>
      <c r="C225" s="9" t="s">
        <v>18</v>
      </c>
      <c r="D225" s="16" t="s">
        <v>247</v>
      </c>
      <c r="E225" s="11" t="s">
        <v>95</v>
      </c>
      <c r="F225" s="19">
        <v>24</v>
      </c>
      <c r="G225" s="22">
        <v>650</v>
      </c>
      <c r="H225" s="100">
        <f>ROUND(G225 * (1 + 29.9 / 100), 2)</f>
        <v>844.35</v>
      </c>
      <c r="I225" s="100">
        <f>ROUND(F225 * H225, 2)</f>
        <v>20264.400000000001</v>
      </c>
    </row>
    <row r="226" spans="1:10" ht="65.099999999999994" customHeight="1" x14ac:dyDescent="0.2">
      <c r="A226" s="9" t="s">
        <v>1122</v>
      </c>
      <c r="B226" s="10" t="s">
        <v>2310</v>
      </c>
      <c r="C226" s="9" t="s">
        <v>248</v>
      </c>
      <c r="D226" s="16" t="s">
        <v>249</v>
      </c>
      <c r="E226" s="11" t="s">
        <v>106</v>
      </c>
      <c r="F226" s="19">
        <v>66</v>
      </c>
      <c r="G226" s="22">
        <v>1141.06</v>
      </c>
      <c r="H226" s="100">
        <f>ROUND(G226 * (1 + 29.9 / 100), 2)</f>
        <v>1482.24</v>
      </c>
      <c r="I226" s="100">
        <f>ROUND(F226 * H226, 2)</f>
        <v>97827.839999999997</v>
      </c>
    </row>
    <row r="227" spans="1:10" ht="24.2" customHeight="1" x14ac:dyDescent="0.2">
      <c r="A227" s="33" t="s">
        <v>1123</v>
      </c>
      <c r="B227" s="33"/>
      <c r="C227" s="33"/>
      <c r="D227" s="34" t="s">
        <v>250</v>
      </c>
      <c r="E227" s="33"/>
      <c r="F227" s="35"/>
      <c r="G227" s="36"/>
      <c r="H227" s="108"/>
      <c r="I227" s="118">
        <f>SUM(I228:I229)</f>
        <v>507034.32999999996</v>
      </c>
    </row>
    <row r="228" spans="1:10" ht="39" customHeight="1" x14ac:dyDescent="0.2">
      <c r="A228" s="9" t="s">
        <v>1124</v>
      </c>
      <c r="B228" s="10">
        <v>97735</v>
      </c>
      <c r="C228" s="9" t="s">
        <v>24</v>
      </c>
      <c r="D228" s="16" t="s">
        <v>251</v>
      </c>
      <c r="E228" s="11" t="s">
        <v>38</v>
      </c>
      <c r="F228" s="19">
        <v>75.22</v>
      </c>
      <c r="G228" s="22">
        <v>2563.0500000000002</v>
      </c>
      <c r="H228" s="100">
        <f>ROUND(G228 * (1 + 29.9 / 100), 2)</f>
        <v>3329.4</v>
      </c>
      <c r="I228" s="100">
        <f>ROUND(F228 * H228, 2)</f>
        <v>250437.47</v>
      </c>
    </row>
    <row r="229" spans="1:10" ht="39" customHeight="1" x14ac:dyDescent="0.2">
      <c r="A229" s="9" t="s">
        <v>1125</v>
      </c>
      <c r="B229" s="10">
        <v>97735</v>
      </c>
      <c r="C229" s="9" t="s">
        <v>24</v>
      </c>
      <c r="D229" s="16" t="s">
        <v>252</v>
      </c>
      <c r="E229" s="11" t="s">
        <v>38</v>
      </c>
      <c r="F229" s="19">
        <v>77.069999999999993</v>
      </c>
      <c r="G229" s="22">
        <v>2563.0500000000002</v>
      </c>
      <c r="H229" s="100">
        <f>ROUND(G229 * (1 + 29.9 / 100), 2)</f>
        <v>3329.4</v>
      </c>
      <c r="I229" s="100">
        <f>ROUND(F229 * H229, 2)</f>
        <v>256596.86</v>
      </c>
    </row>
    <row r="230" spans="1:10" ht="24.2" customHeight="1" x14ac:dyDescent="0.2">
      <c r="A230" s="8">
        <v>7</v>
      </c>
      <c r="B230" s="8"/>
      <c r="C230" s="8"/>
      <c r="D230" s="15" t="s">
        <v>253</v>
      </c>
      <c r="E230" s="8"/>
      <c r="F230" s="18"/>
      <c r="G230" s="21"/>
      <c r="H230" s="105"/>
      <c r="I230" s="116">
        <f>SUM(I231,I236,I240)</f>
        <v>4264531.8500000006</v>
      </c>
    </row>
    <row r="231" spans="1:10" ht="24.2" customHeight="1" x14ac:dyDescent="0.2">
      <c r="A231" s="24" t="s">
        <v>1126</v>
      </c>
      <c r="B231" s="24"/>
      <c r="C231" s="24"/>
      <c r="D231" s="25" t="s">
        <v>254</v>
      </c>
      <c r="E231" s="24"/>
      <c r="F231" s="26"/>
      <c r="G231" s="27"/>
      <c r="H231" s="106"/>
      <c r="I231" s="117">
        <f>SUM(I232:I235)</f>
        <v>3299062.58</v>
      </c>
    </row>
    <row r="232" spans="1:10" ht="39" customHeight="1" x14ac:dyDescent="0.2">
      <c r="A232" s="9" t="s">
        <v>1127</v>
      </c>
      <c r="B232" s="10">
        <v>101115</v>
      </c>
      <c r="C232" s="9" t="s">
        <v>24</v>
      </c>
      <c r="D232" s="16" t="s">
        <v>255</v>
      </c>
      <c r="E232" s="11" t="s">
        <v>38</v>
      </c>
      <c r="F232" s="19">
        <v>381.79</v>
      </c>
      <c r="G232" s="22">
        <v>3.23</v>
      </c>
      <c r="H232" s="100">
        <f>ROUND(G232 * (1 + 29.9 / 100), 2)</f>
        <v>4.2</v>
      </c>
      <c r="I232" s="100">
        <f>ROUND(F232 * H232, 2)</f>
        <v>1603.52</v>
      </c>
    </row>
    <row r="233" spans="1:10" ht="26.1" customHeight="1" x14ac:dyDescent="0.2">
      <c r="A233" s="9" t="s">
        <v>1128</v>
      </c>
      <c r="B233" s="10">
        <v>4016096</v>
      </c>
      <c r="C233" s="9" t="s">
        <v>65</v>
      </c>
      <c r="D233" s="16" t="s">
        <v>73</v>
      </c>
      <c r="E233" s="11" t="s">
        <v>38</v>
      </c>
      <c r="F233" s="19">
        <v>27568.62</v>
      </c>
      <c r="G233" s="22">
        <v>1.64</v>
      </c>
      <c r="H233" s="100">
        <f>ROUND(G233 * (1 + 29.9 / 100), 2)</f>
        <v>2.13</v>
      </c>
      <c r="I233" s="100">
        <f>ROUND(F233 * H233, 2)</f>
        <v>58721.16</v>
      </c>
    </row>
    <row r="234" spans="1:10" ht="39" customHeight="1" x14ac:dyDescent="0.2">
      <c r="A234" s="9" t="s">
        <v>1129</v>
      </c>
      <c r="B234" s="10">
        <v>97914</v>
      </c>
      <c r="C234" s="9" t="s">
        <v>24</v>
      </c>
      <c r="D234" s="16" t="s">
        <v>63</v>
      </c>
      <c r="E234" s="11" t="s">
        <v>64</v>
      </c>
      <c r="F234" s="19">
        <v>827058.6</v>
      </c>
      <c r="G234" s="22">
        <v>2.64</v>
      </c>
      <c r="H234" s="100">
        <f>ROUND(G234 * (1 + 29.9 / 100), 2)</f>
        <v>3.43</v>
      </c>
      <c r="I234" s="100">
        <f>ROUND(F234 * H234, 2)</f>
        <v>2836811</v>
      </c>
    </row>
    <row r="235" spans="1:10" ht="39" customHeight="1" x14ac:dyDescent="0.2">
      <c r="A235" s="9" t="s">
        <v>1130</v>
      </c>
      <c r="B235" s="10">
        <v>96385</v>
      </c>
      <c r="C235" s="9" t="s">
        <v>24</v>
      </c>
      <c r="D235" s="16" t="s">
        <v>62</v>
      </c>
      <c r="E235" s="11" t="s">
        <v>38</v>
      </c>
      <c r="F235" s="19">
        <v>27950.41</v>
      </c>
      <c r="G235" s="22">
        <v>11.07</v>
      </c>
      <c r="H235" s="100">
        <f>ROUND(G235 * (1 + 29.9 / 100), 2)</f>
        <v>14.38</v>
      </c>
      <c r="I235" s="100">
        <f>ROUND(F235 * H235, 2)</f>
        <v>401926.9</v>
      </c>
    </row>
    <row r="236" spans="1:10" ht="24.2" customHeight="1" x14ac:dyDescent="0.2">
      <c r="A236" s="24" t="s">
        <v>1131</v>
      </c>
      <c r="B236" s="24"/>
      <c r="C236" s="24"/>
      <c r="D236" s="25" t="s">
        <v>256</v>
      </c>
      <c r="E236" s="24"/>
      <c r="F236" s="26"/>
      <c r="G236" s="27"/>
      <c r="H236" s="106"/>
      <c r="I236" s="117">
        <f>SUM(I237:I239)</f>
        <v>933967.66</v>
      </c>
    </row>
    <row r="237" spans="1:10" ht="39.75" customHeight="1" x14ac:dyDescent="0.2">
      <c r="A237" s="9" t="s">
        <v>1133</v>
      </c>
      <c r="B237" s="28" t="s">
        <v>2304</v>
      </c>
      <c r="C237" s="9" t="s">
        <v>47</v>
      </c>
      <c r="D237" s="16" t="s">
        <v>2288</v>
      </c>
      <c r="E237" s="11" t="s">
        <v>38</v>
      </c>
      <c r="F237" s="19">
        <v>2571.87</v>
      </c>
      <c r="G237" s="22">
        <v>12.9</v>
      </c>
      <c r="H237" s="100">
        <f>ROUND(G237 * (1 + 29.9 / 100), 2)</f>
        <v>16.760000000000002</v>
      </c>
      <c r="I237" s="100">
        <f>ROUND(F237 * H237, 2)</f>
        <v>43104.54</v>
      </c>
      <c r="J237" s="96" t="s">
        <v>2286</v>
      </c>
    </row>
    <row r="238" spans="1:10" ht="24.2" customHeight="1" x14ac:dyDescent="0.2">
      <c r="A238" s="9" t="s">
        <v>1132</v>
      </c>
      <c r="B238" s="10">
        <v>2003844</v>
      </c>
      <c r="C238" s="9" t="s">
        <v>65</v>
      </c>
      <c r="D238" s="16" t="s">
        <v>232</v>
      </c>
      <c r="E238" s="11" t="s">
        <v>38</v>
      </c>
      <c r="F238" s="19">
        <v>273.60000000000002</v>
      </c>
      <c r="G238" s="22">
        <v>180.32</v>
      </c>
      <c r="H238" s="100">
        <f>ROUND(G238 * (1 + 29.9 / 100), 2)</f>
        <v>234.24</v>
      </c>
      <c r="I238" s="100">
        <f>ROUND(F238 * H238, 2)</f>
        <v>64088.06</v>
      </c>
    </row>
    <row r="239" spans="1:10" ht="51" x14ac:dyDescent="0.2">
      <c r="A239" s="9" t="s">
        <v>2289</v>
      </c>
      <c r="B239" s="10">
        <v>94994</v>
      </c>
      <c r="C239" s="9" t="s">
        <v>24</v>
      </c>
      <c r="D239" s="16" t="s">
        <v>257</v>
      </c>
      <c r="E239" s="11" t="s">
        <v>26</v>
      </c>
      <c r="F239" s="19">
        <v>5472.07</v>
      </c>
      <c r="G239" s="22">
        <v>116.31</v>
      </c>
      <c r="H239" s="100">
        <f>ROUND(G239 * (1 + 29.9 / 100), 2)</f>
        <v>151.09</v>
      </c>
      <c r="I239" s="100">
        <f>ROUND(F239 * H239, 2)</f>
        <v>826775.06</v>
      </c>
    </row>
    <row r="240" spans="1:10" ht="24.2" customHeight="1" x14ac:dyDescent="0.2">
      <c r="A240" s="24" t="s">
        <v>1134</v>
      </c>
      <c r="B240" s="24"/>
      <c r="C240" s="24"/>
      <c r="D240" s="25" t="s">
        <v>258</v>
      </c>
      <c r="E240" s="24"/>
      <c r="F240" s="26"/>
      <c r="G240" s="27"/>
      <c r="H240" s="106"/>
      <c r="I240" s="117">
        <f>SUM(I241)</f>
        <v>31501.61</v>
      </c>
    </row>
    <row r="241" spans="1:9" ht="39" customHeight="1" x14ac:dyDescent="0.2">
      <c r="A241" s="9" t="s">
        <v>1135</v>
      </c>
      <c r="B241" s="10">
        <v>13030</v>
      </c>
      <c r="C241" s="9" t="s">
        <v>53</v>
      </c>
      <c r="D241" s="16" t="s">
        <v>259</v>
      </c>
      <c r="E241" s="11" t="s">
        <v>129</v>
      </c>
      <c r="F241" s="19">
        <v>7</v>
      </c>
      <c r="G241" s="22">
        <v>3464.38</v>
      </c>
      <c r="H241" s="100">
        <f>ROUND(G241 * (1 + 29.9 / 100), 2)</f>
        <v>4500.2299999999996</v>
      </c>
      <c r="I241" s="100">
        <f>ROUND(F241 * H241, 2)</f>
        <v>31501.61</v>
      </c>
    </row>
    <row r="242" spans="1:9" ht="24.2" customHeight="1" x14ac:dyDescent="0.2">
      <c r="A242" s="8">
        <v>8</v>
      </c>
      <c r="B242" s="8"/>
      <c r="C242" s="8"/>
      <c r="D242" s="15" t="s">
        <v>260</v>
      </c>
      <c r="E242" s="8"/>
      <c r="F242" s="18"/>
      <c r="G242" s="21"/>
      <c r="H242" s="105"/>
      <c r="I242" s="116">
        <f>SUM(I243,I254,I262)</f>
        <v>408648.92000000004</v>
      </c>
    </row>
    <row r="243" spans="1:9" ht="24.2" customHeight="1" x14ac:dyDescent="0.2">
      <c r="A243" s="24" t="s">
        <v>1136</v>
      </c>
      <c r="B243" s="24"/>
      <c r="C243" s="24"/>
      <c r="D243" s="25" t="s">
        <v>261</v>
      </c>
      <c r="E243" s="24"/>
      <c r="F243" s="26"/>
      <c r="G243" s="27"/>
      <c r="H243" s="106"/>
      <c r="I243" s="117">
        <f>SUM(I244:I253)</f>
        <v>333958.96000000002</v>
      </c>
    </row>
    <row r="244" spans="1:9" ht="26.1" customHeight="1" x14ac:dyDescent="0.2">
      <c r="A244" s="9" t="s">
        <v>1137</v>
      </c>
      <c r="B244" s="10">
        <v>100575</v>
      </c>
      <c r="C244" s="9" t="s">
        <v>24</v>
      </c>
      <c r="D244" s="16" t="s">
        <v>214</v>
      </c>
      <c r="E244" s="11" t="s">
        <v>26</v>
      </c>
      <c r="F244" s="19">
        <v>953.84</v>
      </c>
      <c r="G244" s="22">
        <v>0.12</v>
      </c>
      <c r="H244" s="100">
        <f t="shared" ref="H244:H253" si="24">ROUND(G244 * (1 + 29.9 / 100), 2)</f>
        <v>0.16</v>
      </c>
      <c r="I244" s="100">
        <f t="shared" ref="I244:I253" si="25">ROUND(F244 * H244, 2)</f>
        <v>152.61000000000001</v>
      </c>
    </row>
    <row r="245" spans="1:9" ht="39" customHeight="1" x14ac:dyDescent="0.2">
      <c r="A245" s="9" t="s">
        <v>1138</v>
      </c>
      <c r="B245" s="10">
        <v>99059</v>
      </c>
      <c r="C245" s="9" t="s">
        <v>24</v>
      </c>
      <c r="D245" s="16" t="s">
        <v>94</v>
      </c>
      <c r="E245" s="11" t="s">
        <v>95</v>
      </c>
      <c r="F245" s="19">
        <v>188.8</v>
      </c>
      <c r="G245" s="22">
        <v>55.17</v>
      </c>
      <c r="H245" s="100">
        <f t="shared" si="24"/>
        <v>71.67</v>
      </c>
      <c r="I245" s="100">
        <f t="shared" si="25"/>
        <v>13531.3</v>
      </c>
    </row>
    <row r="246" spans="1:9" ht="78.2" customHeight="1" x14ac:dyDescent="0.2">
      <c r="A246" s="9" t="s">
        <v>1139</v>
      </c>
      <c r="B246" s="10">
        <v>101230</v>
      </c>
      <c r="C246" s="9" t="s">
        <v>24</v>
      </c>
      <c r="D246" s="16" t="s">
        <v>61</v>
      </c>
      <c r="E246" s="11" t="s">
        <v>38</v>
      </c>
      <c r="F246" s="19">
        <v>95.38</v>
      </c>
      <c r="G246" s="22">
        <v>10.76</v>
      </c>
      <c r="H246" s="100">
        <f t="shared" si="24"/>
        <v>13.98</v>
      </c>
      <c r="I246" s="100">
        <f t="shared" si="25"/>
        <v>1333.41</v>
      </c>
    </row>
    <row r="247" spans="1:9" ht="26.1" customHeight="1" x14ac:dyDescent="0.2">
      <c r="A247" s="9" t="s">
        <v>1140</v>
      </c>
      <c r="B247" s="10">
        <v>100576</v>
      </c>
      <c r="C247" s="9" t="s">
        <v>24</v>
      </c>
      <c r="D247" s="16" t="s">
        <v>262</v>
      </c>
      <c r="E247" s="11" t="s">
        <v>26</v>
      </c>
      <c r="F247" s="19">
        <v>953.84</v>
      </c>
      <c r="G247" s="22">
        <v>2.36</v>
      </c>
      <c r="H247" s="100">
        <f t="shared" si="24"/>
        <v>3.07</v>
      </c>
      <c r="I247" s="100">
        <f t="shared" si="25"/>
        <v>2928.29</v>
      </c>
    </row>
    <row r="248" spans="1:9" ht="39" customHeight="1" x14ac:dyDescent="0.2">
      <c r="A248" s="9" t="s">
        <v>1141</v>
      </c>
      <c r="B248" s="10">
        <v>96624</v>
      </c>
      <c r="C248" s="9" t="s">
        <v>24</v>
      </c>
      <c r="D248" s="16" t="s">
        <v>263</v>
      </c>
      <c r="E248" s="11" t="s">
        <v>38</v>
      </c>
      <c r="F248" s="19">
        <v>47.69</v>
      </c>
      <c r="G248" s="22">
        <v>258.13</v>
      </c>
      <c r="H248" s="100">
        <f t="shared" si="24"/>
        <v>335.31</v>
      </c>
      <c r="I248" s="100">
        <f t="shared" si="25"/>
        <v>15990.93</v>
      </c>
    </row>
    <row r="249" spans="1:9" ht="39" customHeight="1" x14ac:dyDescent="0.2">
      <c r="A249" s="9" t="s">
        <v>1142</v>
      </c>
      <c r="B249" s="10">
        <v>92916</v>
      </c>
      <c r="C249" s="9" t="s">
        <v>24</v>
      </c>
      <c r="D249" s="16" t="s">
        <v>264</v>
      </c>
      <c r="E249" s="11" t="s">
        <v>81</v>
      </c>
      <c r="F249" s="19">
        <v>5722.8</v>
      </c>
      <c r="G249" s="22">
        <v>15.76</v>
      </c>
      <c r="H249" s="100">
        <f t="shared" si="24"/>
        <v>20.47</v>
      </c>
      <c r="I249" s="100">
        <f t="shared" si="25"/>
        <v>117145.72</v>
      </c>
    </row>
    <row r="250" spans="1:9" ht="39" customHeight="1" x14ac:dyDescent="0.2">
      <c r="A250" s="9" t="s">
        <v>1143</v>
      </c>
      <c r="B250" s="10">
        <v>94967</v>
      </c>
      <c r="C250" s="9" t="s">
        <v>24</v>
      </c>
      <c r="D250" s="16" t="s">
        <v>265</v>
      </c>
      <c r="E250" s="11" t="s">
        <v>38</v>
      </c>
      <c r="F250" s="19">
        <v>95.38</v>
      </c>
      <c r="G250" s="22">
        <v>867.07</v>
      </c>
      <c r="H250" s="100">
        <f t="shared" si="24"/>
        <v>1126.32</v>
      </c>
      <c r="I250" s="100">
        <f t="shared" si="25"/>
        <v>107428.4</v>
      </c>
    </row>
    <row r="251" spans="1:9" ht="39" customHeight="1" x14ac:dyDescent="0.2">
      <c r="A251" s="9" t="s">
        <v>1144</v>
      </c>
      <c r="B251" s="10">
        <v>98575</v>
      </c>
      <c r="C251" s="9" t="s">
        <v>24</v>
      </c>
      <c r="D251" s="16" t="s">
        <v>266</v>
      </c>
      <c r="E251" s="11" t="s">
        <v>95</v>
      </c>
      <c r="F251" s="19">
        <v>210</v>
      </c>
      <c r="G251" s="22">
        <v>107.36</v>
      </c>
      <c r="H251" s="100">
        <f t="shared" si="24"/>
        <v>139.46</v>
      </c>
      <c r="I251" s="100">
        <f t="shared" si="25"/>
        <v>29286.6</v>
      </c>
    </row>
    <row r="252" spans="1:9" ht="26.1" customHeight="1" x14ac:dyDescent="0.2">
      <c r="A252" s="9" t="s">
        <v>1145</v>
      </c>
      <c r="B252" s="10">
        <v>102494</v>
      </c>
      <c r="C252" s="9" t="s">
        <v>24</v>
      </c>
      <c r="D252" s="16" t="s">
        <v>267</v>
      </c>
      <c r="E252" s="11" t="s">
        <v>26</v>
      </c>
      <c r="F252" s="19">
        <v>514.71</v>
      </c>
      <c r="G252" s="22">
        <v>63.56</v>
      </c>
      <c r="H252" s="100">
        <f t="shared" si="24"/>
        <v>82.56</v>
      </c>
      <c r="I252" s="100">
        <f t="shared" si="25"/>
        <v>42494.46</v>
      </c>
    </row>
    <row r="253" spans="1:9" ht="39" customHeight="1" x14ac:dyDescent="0.2">
      <c r="A253" s="9" t="s">
        <v>1146</v>
      </c>
      <c r="B253" s="10">
        <v>102506</v>
      </c>
      <c r="C253" s="9" t="s">
        <v>24</v>
      </c>
      <c r="D253" s="16" t="s">
        <v>268</v>
      </c>
      <c r="E253" s="11" t="s">
        <v>95</v>
      </c>
      <c r="F253" s="19">
        <v>289.89999999999998</v>
      </c>
      <c r="G253" s="22">
        <v>9.74</v>
      </c>
      <c r="H253" s="100">
        <f t="shared" si="24"/>
        <v>12.65</v>
      </c>
      <c r="I253" s="100">
        <f t="shared" si="25"/>
        <v>3667.24</v>
      </c>
    </row>
    <row r="254" spans="1:9" ht="24.2" customHeight="1" x14ac:dyDescent="0.2">
      <c r="A254" s="24" t="s">
        <v>1147</v>
      </c>
      <c r="B254" s="24"/>
      <c r="C254" s="24"/>
      <c r="D254" s="25" t="s">
        <v>269</v>
      </c>
      <c r="E254" s="24"/>
      <c r="F254" s="26"/>
      <c r="G254" s="27"/>
      <c r="H254" s="106"/>
      <c r="I254" s="117">
        <f>SUM(I255:I261)</f>
        <v>37290.740000000005</v>
      </c>
    </row>
    <row r="255" spans="1:9" ht="65.099999999999994" customHeight="1" x14ac:dyDescent="0.2">
      <c r="A255" s="9" t="s">
        <v>1148</v>
      </c>
      <c r="B255" s="10">
        <v>102364</v>
      </c>
      <c r="C255" s="9" t="s">
        <v>24</v>
      </c>
      <c r="D255" s="16" t="s">
        <v>270</v>
      </c>
      <c r="E255" s="11" t="s">
        <v>26</v>
      </c>
      <c r="F255" s="19">
        <v>105.44</v>
      </c>
      <c r="G255" s="22">
        <v>197.76</v>
      </c>
      <c r="H255" s="100">
        <f t="shared" ref="H255:H261" si="26">ROUND(G255 * (1 + 29.9 / 100), 2)</f>
        <v>256.89</v>
      </c>
      <c r="I255" s="100">
        <f t="shared" ref="I255:I261" si="27">ROUND(F255 * H255, 2)</f>
        <v>27086.48</v>
      </c>
    </row>
    <row r="256" spans="1:9" ht="39" customHeight="1" x14ac:dyDescent="0.2">
      <c r="A256" s="9" t="s">
        <v>1149</v>
      </c>
      <c r="B256" s="10">
        <v>101165</v>
      </c>
      <c r="C256" s="9" t="s">
        <v>24</v>
      </c>
      <c r="D256" s="16" t="s">
        <v>77</v>
      </c>
      <c r="E256" s="11" t="s">
        <v>38</v>
      </c>
      <c r="F256" s="19">
        <v>4.22</v>
      </c>
      <c r="G256" s="22">
        <v>975.5</v>
      </c>
      <c r="H256" s="100">
        <f t="shared" si="26"/>
        <v>1267.17</v>
      </c>
      <c r="I256" s="100">
        <f t="shared" si="27"/>
        <v>5347.46</v>
      </c>
    </row>
    <row r="257" spans="1:9" ht="52.15" customHeight="1" x14ac:dyDescent="0.2">
      <c r="A257" s="9" t="s">
        <v>1150</v>
      </c>
      <c r="B257" s="10">
        <v>87894</v>
      </c>
      <c r="C257" s="9" t="s">
        <v>24</v>
      </c>
      <c r="D257" s="16" t="s">
        <v>89</v>
      </c>
      <c r="E257" s="11" t="s">
        <v>26</v>
      </c>
      <c r="F257" s="19">
        <v>42.2</v>
      </c>
      <c r="G257" s="22">
        <v>6.88</v>
      </c>
      <c r="H257" s="100">
        <f t="shared" si="26"/>
        <v>8.94</v>
      </c>
      <c r="I257" s="100">
        <f t="shared" si="27"/>
        <v>377.27</v>
      </c>
    </row>
    <row r="258" spans="1:9" ht="65.099999999999994" customHeight="1" x14ac:dyDescent="0.2">
      <c r="A258" s="9" t="s">
        <v>1151</v>
      </c>
      <c r="B258" s="10">
        <v>89173</v>
      </c>
      <c r="C258" s="9" t="s">
        <v>24</v>
      </c>
      <c r="D258" s="16" t="s">
        <v>90</v>
      </c>
      <c r="E258" s="11" t="s">
        <v>26</v>
      </c>
      <c r="F258" s="19">
        <v>42.2</v>
      </c>
      <c r="G258" s="22">
        <v>44.59</v>
      </c>
      <c r="H258" s="100">
        <f t="shared" si="26"/>
        <v>57.92</v>
      </c>
      <c r="I258" s="100">
        <f t="shared" si="27"/>
        <v>2444.2199999999998</v>
      </c>
    </row>
    <row r="259" spans="1:9" ht="26.1" customHeight="1" x14ac:dyDescent="0.2">
      <c r="A259" s="9" t="s">
        <v>1152</v>
      </c>
      <c r="B259" s="10">
        <v>88485</v>
      </c>
      <c r="C259" s="9" t="s">
        <v>24</v>
      </c>
      <c r="D259" s="16" t="s">
        <v>109</v>
      </c>
      <c r="E259" s="11" t="s">
        <v>26</v>
      </c>
      <c r="F259" s="19">
        <v>42.2</v>
      </c>
      <c r="G259" s="22">
        <v>2.34</v>
      </c>
      <c r="H259" s="100">
        <f t="shared" si="26"/>
        <v>3.04</v>
      </c>
      <c r="I259" s="100">
        <f t="shared" si="27"/>
        <v>128.29</v>
      </c>
    </row>
    <row r="260" spans="1:9" ht="26.1" customHeight="1" x14ac:dyDescent="0.2">
      <c r="A260" s="9" t="s">
        <v>1153</v>
      </c>
      <c r="B260" s="10">
        <v>96130</v>
      </c>
      <c r="C260" s="9" t="s">
        <v>24</v>
      </c>
      <c r="D260" s="16" t="s">
        <v>92</v>
      </c>
      <c r="E260" s="11" t="s">
        <v>26</v>
      </c>
      <c r="F260" s="19">
        <v>42.2</v>
      </c>
      <c r="G260" s="22">
        <v>17.649999999999999</v>
      </c>
      <c r="H260" s="100">
        <f t="shared" si="26"/>
        <v>22.93</v>
      </c>
      <c r="I260" s="100">
        <f t="shared" si="27"/>
        <v>967.65</v>
      </c>
    </row>
    <row r="261" spans="1:9" ht="26.1" customHeight="1" x14ac:dyDescent="0.2">
      <c r="A261" s="9" t="s">
        <v>1154</v>
      </c>
      <c r="B261" s="10">
        <v>88489</v>
      </c>
      <c r="C261" s="9" t="s">
        <v>24</v>
      </c>
      <c r="D261" s="16" t="s">
        <v>93</v>
      </c>
      <c r="E261" s="11" t="s">
        <v>26</v>
      </c>
      <c r="F261" s="19">
        <v>42.2</v>
      </c>
      <c r="G261" s="22">
        <v>17.14</v>
      </c>
      <c r="H261" s="100">
        <f t="shared" si="26"/>
        <v>22.26</v>
      </c>
      <c r="I261" s="100">
        <f t="shared" si="27"/>
        <v>939.37</v>
      </c>
    </row>
    <row r="262" spans="1:9" ht="24.2" customHeight="1" x14ac:dyDescent="0.2">
      <c r="A262" s="24" t="s">
        <v>1155</v>
      </c>
      <c r="B262" s="24"/>
      <c r="C262" s="24"/>
      <c r="D262" s="25" t="s">
        <v>221</v>
      </c>
      <c r="E262" s="24"/>
      <c r="F262" s="26"/>
      <c r="G262" s="27"/>
      <c r="H262" s="106"/>
      <c r="I262" s="117">
        <f>SUM(I263:I265)</f>
        <v>37399.22</v>
      </c>
    </row>
    <row r="263" spans="1:9" ht="52.15" customHeight="1" x14ac:dyDescent="0.2">
      <c r="A263" s="9" t="s">
        <v>1156</v>
      </c>
      <c r="B263" s="10" t="s">
        <v>2311</v>
      </c>
      <c r="C263" s="9" t="s">
        <v>234</v>
      </c>
      <c r="D263" s="16" t="s">
        <v>271</v>
      </c>
      <c r="E263" s="11" t="s">
        <v>272</v>
      </c>
      <c r="F263" s="19">
        <v>2</v>
      </c>
      <c r="G263" s="22">
        <v>3514.52</v>
      </c>
      <c r="H263" s="100">
        <f>ROUND(G263 * (1 + 29.9 / 100), 2)</f>
        <v>4565.3599999999997</v>
      </c>
      <c r="I263" s="100">
        <f>ROUND(F263 * H263, 2)</f>
        <v>9130.7199999999993</v>
      </c>
    </row>
    <row r="264" spans="1:9" ht="39" customHeight="1" x14ac:dyDescent="0.2">
      <c r="A264" s="9" t="s">
        <v>1157</v>
      </c>
      <c r="B264" s="10" t="s">
        <v>2312</v>
      </c>
      <c r="C264" s="9" t="s">
        <v>234</v>
      </c>
      <c r="D264" s="16" t="s">
        <v>273</v>
      </c>
      <c r="E264" s="11" t="s">
        <v>272</v>
      </c>
      <c r="F264" s="19">
        <v>2</v>
      </c>
      <c r="G264" s="22">
        <v>8747.24</v>
      </c>
      <c r="H264" s="100">
        <f>ROUND(G264 * (1 + 29.9 / 100), 2)</f>
        <v>11362.66</v>
      </c>
      <c r="I264" s="100">
        <f>ROUND(F264 * H264, 2)</f>
        <v>22725.32</v>
      </c>
    </row>
    <row r="265" spans="1:9" ht="52.15" customHeight="1" x14ac:dyDescent="0.2">
      <c r="A265" s="9" t="s">
        <v>1158</v>
      </c>
      <c r="B265" s="10" t="s">
        <v>2313</v>
      </c>
      <c r="C265" s="9" t="s">
        <v>234</v>
      </c>
      <c r="D265" s="16" t="s">
        <v>274</v>
      </c>
      <c r="E265" s="11" t="s">
        <v>272</v>
      </c>
      <c r="F265" s="19">
        <v>2</v>
      </c>
      <c r="G265" s="22">
        <v>2133.63</v>
      </c>
      <c r="H265" s="100">
        <f>ROUND(G265 * (1 + 29.9 / 100), 2)</f>
        <v>2771.59</v>
      </c>
      <c r="I265" s="100">
        <f>ROUND(F265 * H265, 2)</f>
        <v>5543.18</v>
      </c>
    </row>
    <row r="266" spans="1:9" ht="26.1" customHeight="1" x14ac:dyDescent="0.2">
      <c r="A266" s="8">
        <v>9</v>
      </c>
      <c r="B266" s="8"/>
      <c r="C266" s="8"/>
      <c r="D266" s="15" t="s">
        <v>275</v>
      </c>
      <c r="E266" s="8"/>
      <c r="F266" s="18"/>
      <c r="G266" s="21"/>
      <c r="H266" s="105"/>
      <c r="I266" s="116">
        <f>SUM(I267,I277)</f>
        <v>15671500.189999999</v>
      </c>
    </row>
    <row r="267" spans="1:9" ht="24.2" customHeight="1" x14ac:dyDescent="0.2">
      <c r="A267" s="24" t="s">
        <v>1159</v>
      </c>
      <c r="B267" s="24"/>
      <c r="C267" s="24"/>
      <c r="D267" s="25" t="s">
        <v>276</v>
      </c>
      <c r="E267" s="24"/>
      <c r="F267" s="26"/>
      <c r="G267" s="27"/>
      <c r="H267" s="106"/>
      <c r="I267" s="117">
        <f>I268</f>
        <v>8240421.7999999998</v>
      </c>
    </row>
    <row r="268" spans="1:9" ht="24.2" customHeight="1" x14ac:dyDescent="0.2">
      <c r="A268" s="33" t="s">
        <v>1160</v>
      </c>
      <c r="B268" s="33"/>
      <c r="C268" s="33"/>
      <c r="D268" s="34" t="s">
        <v>256</v>
      </c>
      <c r="E268" s="33"/>
      <c r="F268" s="35"/>
      <c r="G268" s="36"/>
      <c r="H268" s="108"/>
      <c r="I268" s="118">
        <f>SUM(I269:I276)</f>
        <v>8240421.7999999998</v>
      </c>
    </row>
    <row r="269" spans="1:9" ht="39" customHeight="1" x14ac:dyDescent="0.2">
      <c r="A269" s="9" t="s">
        <v>1161</v>
      </c>
      <c r="B269" s="10">
        <v>101115</v>
      </c>
      <c r="C269" s="9" t="s">
        <v>24</v>
      </c>
      <c r="D269" s="16" t="s">
        <v>255</v>
      </c>
      <c r="E269" s="11" t="s">
        <v>38</v>
      </c>
      <c r="F269" s="19">
        <v>6711.94</v>
      </c>
      <c r="G269" s="22">
        <v>3.23</v>
      </c>
      <c r="H269" s="100">
        <f t="shared" ref="H269:H276" si="28">ROUND(G269 * (1 + 29.9 / 100), 2)</f>
        <v>4.2</v>
      </c>
      <c r="I269" s="100">
        <f t="shared" ref="I269:I276" si="29">ROUND(F269 * H269, 2)</f>
        <v>28190.15</v>
      </c>
    </row>
    <row r="270" spans="1:9" ht="26.1" customHeight="1" x14ac:dyDescent="0.2">
      <c r="A270" s="9" t="s">
        <v>1162</v>
      </c>
      <c r="B270" s="10">
        <v>4016096</v>
      </c>
      <c r="C270" s="9" t="s">
        <v>65</v>
      </c>
      <c r="D270" s="16" t="s">
        <v>73</v>
      </c>
      <c r="E270" s="11" t="s">
        <v>38</v>
      </c>
      <c r="F270" s="19">
        <v>40916.31</v>
      </c>
      <c r="G270" s="22">
        <v>1.64</v>
      </c>
      <c r="H270" s="100">
        <f t="shared" si="28"/>
        <v>2.13</v>
      </c>
      <c r="I270" s="100">
        <f t="shared" si="29"/>
        <v>87151.74</v>
      </c>
    </row>
    <row r="271" spans="1:9" ht="39" customHeight="1" x14ac:dyDescent="0.2">
      <c r="A271" s="9" t="s">
        <v>1163</v>
      </c>
      <c r="B271" s="10">
        <v>97914</v>
      </c>
      <c r="C271" s="9" t="s">
        <v>24</v>
      </c>
      <c r="D271" s="16" t="s">
        <v>63</v>
      </c>
      <c r="E271" s="11" t="s">
        <v>64</v>
      </c>
      <c r="F271" s="19">
        <v>1227489.3</v>
      </c>
      <c r="G271" s="22">
        <v>2.64</v>
      </c>
      <c r="H271" s="100">
        <f t="shared" si="28"/>
        <v>3.43</v>
      </c>
      <c r="I271" s="100">
        <f t="shared" si="29"/>
        <v>4210288.3</v>
      </c>
    </row>
    <row r="272" spans="1:9" ht="39" customHeight="1" x14ac:dyDescent="0.2">
      <c r="A272" s="9" t="s">
        <v>1164</v>
      </c>
      <c r="B272" s="10">
        <v>96385</v>
      </c>
      <c r="C272" s="9" t="s">
        <v>24</v>
      </c>
      <c r="D272" s="16" t="s">
        <v>62</v>
      </c>
      <c r="E272" s="11" t="s">
        <v>38</v>
      </c>
      <c r="F272" s="19">
        <v>47628.25</v>
      </c>
      <c r="G272" s="22">
        <v>11.07</v>
      </c>
      <c r="H272" s="100">
        <f t="shared" si="28"/>
        <v>14.38</v>
      </c>
      <c r="I272" s="100">
        <f t="shared" si="29"/>
        <v>684894.24</v>
      </c>
    </row>
    <row r="273" spans="1:10" ht="39" customHeight="1" x14ac:dyDescent="0.2">
      <c r="A273" s="9" t="s">
        <v>1165</v>
      </c>
      <c r="B273" s="94" t="s">
        <v>2304</v>
      </c>
      <c r="C273" s="90" t="s">
        <v>47</v>
      </c>
      <c r="D273" s="91" t="s">
        <v>2288</v>
      </c>
      <c r="E273" s="95" t="s">
        <v>38</v>
      </c>
      <c r="F273" s="92">
        <v>26347.81</v>
      </c>
      <c r="G273" s="93">
        <v>12.9</v>
      </c>
      <c r="H273" s="107">
        <f t="shared" si="28"/>
        <v>16.760000000000002</v>
      </c>
      <c r="I273" s="107">
        <f t="shared" si="29"/>
        <v>441589.3</v>
      </c>
      <c r="J273" s="96" t="s">
        <v>2286</v>
      </c>
    </row>
    <row r="274" spans="1:10" ht="24.2" customHeight="1" x14ac:dyDescent="0.2">
      <c r="A274" s="9" t="s">
        <v>1166</v>
      </c>
      <c r="B274" s="10">
        <v>2003844</v>
      </c>
      <c r="C274" s="9" t="s">
        <v>65</v>
      </c>
      <c r="D274" s="16" t="s">
        <v>232</v>
      </c>
      <c r="E274" s="11" t="s">
        <v>38</v>
      </c>
      <c r="F274" s="19">
        <v>2802.9582</v>
      </c>
      <c r="G274" s="22">
        <v>180.32</v>
      </c>
      <c r="H274" s="100">
        <f t="shared" si="28"/>
        <v>234.24</v>
      </c>
      <c r="I274" s="100">
        <f t="shared" si="29"/>
        <v>656564.93000000005</v>
      </c>
    </row>
    <row r="275" spans="1:10" ht="39" customHeight="1" x14ac:dyDescent="0.2">
      <c r="A275" s="9" t="s">
        <v>1167</v>
      </c>
      <c r="B275" s="10">
        <v>92396</v>
      </c>
      <c r="C275" s="9" t="s">
        <v>24</v>
      </c>
      <c r="D275" s="16" t="s">
        <v>277</v>
      </c>
      <c r="E275" s="11" t="s">
        <v>26</v>
      </c>
      <c r="F275" s="19">
        <v>15571.99</v>
      </c>
      <c r="G275" s="22">
        <v>84.71</v>
      </c>
      <c r="H275" s="100">
        <f t="shared" si="28"/>
        <v>110.04</v>
      </c>
      <c r="I275" s="100">
        <f t="shared" si="29"/>
        <v>1713541.78</v>
      </c>
    </row>
    <row r="276" spans="1:10" ht="24.2" customHeight="1" x14ac:dyDescent="0.2">
      <c r="A276" s="9" t="s">
        <v>2290</v>
      </c>
      <c r="B276" s="10">
        <v>4011351</v>
      </c>
      <c r="C276" s="9" t="s">
        <v>65</v>
      </c>
      <c r="D276" s="16" t="s">
        <v>278</v>
      </c>
      <c r="E276" s="11" t="s">
        <v>26</v>
      </c>
      <c r="F276" s="19">
        <v>56059.163999999997</v>
      </c>
      <c r="G276" s="22">
        <v>5.74</v>
      </c>
      <c r="H276" s="100">
        <f t="shared" si="28"/>
        <v>7.46</v>
      </c>
      <c r="I276" s="100">
        <f t="shared" si="29"/>
        <v>418201.36</v>
      </c>
    </row>
    <row r="277" spans="1:10" ht="24.2" customHeight="1" x14ac:dyDescent="0.2">
      <c r="A277" s="24" t="s">
        <v>1168</v>
      </c>
      <c r="B277" s="24"/>
      <c r="C277" s="24"/>
      <c r="D277" s="25" t="s">
        <v>279</v>
      </c>
      <c r="E277" s="24"/>
      <c r="F277" s="26"/>
      <c r="G277" s="27"/>
      <c r="H277" s="106"/>
      <c r="I277" s="117">
        <f>SUM(I278,I287)</f>
        <v>7431078.3899999997</v>
      </c>
    </row>
    <row r="278" spans="1:10" ht="24.2" customHeight="1" x14ac:dyDescent="0.2">
      <c r="A278" s="33" t="s">
        <v>1169</v>
      </c>
      <c r="B278" s="33"/>
      <c r="C278" s="33"/>
      <c r="D278" s="34" t="s">
        <v>256</v>
      </c>
      <c r="E278" s="33"/>
      <c r="F278" s="35"/>
      <c r="G278" s="36"/>
      <c r="H278" s="108"/>
      <c r="I278" s="118">
        <f>SUM(I279:I286)</f>
        <v>6247630.4199999999</v>
      </c>
    </row>
    <row r="279" spans="1:10" ht="39" customHeight="1" x14ac:dyDescent="0.2">
      <c r="A279" s="9" t="s">
        <v>1170</v>
      </c>
      <c r="B279" s="10">
        <v>93679</v>
      </c>
      <c r="C279" s="9" t="s">
        <v>24</v>
      </c>
      <c r="D279" s="16" t="s">
        <v>2237</v>
      </c>
      <c r="E279" s="11" t="s">
        <v>26</v>
      </c>
      <c r="F279" s="19">
        <v>25907.82</v>
      </c>
      <c r="G279" s="22">
        <v>94.48</v>
      </c>
      <c r="H279" s="100">
        <f t="shared" ref="H279:H286" si="30">ROUND(G279 * (1 + 29.9 / 100), 2)</f>
        <v>122.73</v>
      </c>
      <c r="I279" s="100">
        <f t="shared" ref="I279:I286" si="31">ROUND(F279 * H279, 2)</f>
        <v>3179666.75</v>
      </c>
    </row>
    <row r="280" spans="1:10" ht="39" customHeight="1" x14ac:dyDescent="0.2">
      <c r="A280" s="9" t="s">
        <v>1171</v>
      </c>
      <c r="B280" s="10">
        <v>93679</v>
      </c>
      <c r="C280" s="9" t="s">
        <v>24</v>
      </c>
      <c r="D280" s="16" t="s">
        <v>2238</v>
      </c>
      <c r="E280" s="11" t="s">
        <v>26</v>
      </c>
      <c r="F280" s="19">
        <v>1606.04</v>
      </c>
      <c r="G280" s="22">
        <v>94.48</v>
      </c>
      <c r="H280" s="100">
        <f t="shared" si="30"/>
        <v>122.73</v>
      </c>
      <c r="I280" s="100">
        <f t="shared" si="31"/>
        <v>197109.29</v>
      </c>
    </row>
    <row r="281" spans="1:10" ht="39" customHeight="1" x14ac:dyDescent="0.2">
      <c r="A281" s="9" t="s">
        <v>1172</v>
      </c>
      <c r="B281" s="10">
        <v>93679</v>
      </c>
      <c r="C281" s="9" t="s">
        <v>24</v>
      </c>
      <c r="D281" s="16" t="s">
        <v>280</v>
      </c>
      <c r="E281" s="11" t="s">
        <v>26</v>
      </c>
      <c r="F281" s="19">
        <v>14653.25</v>
      </c>
      <c r="G281" s="22">
        <v>94.48</v>
      </c>
      <c r="H281" s="100">
        <f t="shared" si="30"/>
        <v>122.73</v>
      </c>
      <c r="I281" s="100">
        <f t="shared" si="31"/>
        <v>1798393.37</v>
      </c>
    </row>
    <row r="282" spans="1:10" ht="39" customHeight="1" x14ac:dyDescent="0.2">
      <c r="A282" s="9" t="s">
        <v>1173</v>
      </c>
      <c r="B282" s="10">
        <v>97084</v>
      </c>
      <c r="C282" s="9" t="s">
        <v>24</v>
      </c>
      <c r="D282" s="16" t="s">
        <v>2241</v>
      </c>
      <c r="E282" s="11" t="s">
        <v>26</v>
      </c>
      <c r="F282" s="19">
        <v>5510.03</v>
      </c>
      <c r="G282" s="22">
        <v>0.61</v>
      </c>
      <c r="H282" s="100">
        <f t="shared" si="30"/>
        <v>0.79</v>
      </c>
      <c r="I282" s="100">
        <f t="shared" si="31"/>
        <v>4352.92</v>
      </c>
    </row>
    <row r="283" spans="1:10" ht="26.1" customHeight="1" x14ac:dyDescent="0.2">
      <c r="A283" s="9" t="s">
        <v>1174</v>
      </c>
      <c r="B283" s="10">
        <v>101747</v>
      </c>
      <c r="C283" s="9" t="s">
        <v>24</v>
      </c>
      <c r="D283" s="16" t="s">
        <v>281</v>
      </c>
      <c r="E283" s="11" t="s">
        <v>26</v>
      </c>
      <c r="F283" s="19">
        <v>348.89</v>
      </c>
      <c r="G283" s="22">
        <v>97.76</v>
      </c>
      <c r="H283" s="100">
        <f t="shared" si="30"/>
        <v>126.99</v>
      </c>
      <c r="I283" s="100">
        <f t="shared" si="31"/>
        <v>44305.54</v>
      </c>
    </row>
    <row r="284" spans="1:10" ht="39" customHeight="1" x14ac:dyDescent="0.2">
      <c r="A284" s="9" t="s">
        <v>1175</v>
      </c>
      <c r="B284" s="10">
        <v>97084</v>
      </c>
      <c r="C284" s="9" t="s">
        <v>24</v>
      </c>
      <c r="D284" s="16" t="s">
        <v>2242</v>
      </c>
      <c r="E284" s="11" t="s">
        <v>26</v>
      </c>
      <c r="F284" s="19">
        <v>348.89</v>
      </c>
      <c r="G284" s="22">
        <v>0.61</v>
      </c>
      <c r="H284" s="100">
        <f t="shared" si="30"/>
        <v>0.79</v>
      </c>
      <c r="I284" s="100">
        <f t="shared" si="31"/>
        <v>275.62</v>
      </c>
    </row>
    <row r="285" spans="1:10" ht="26.1" customHeight="1" x14ac:dyDescent="0.2">
      <c r="A285" s="9" t="s">
        <v>1176</v>
      </c>
      <c r="B285" s="10">
        <v>101735</v>
      </c>
      <c r="C285" s="9" t="s">
        <v>24</v>
      </c>
      <c r="D285" s="16" t="s">
        <v>282</v>
      </c>
      <c r="E285" s="11" t="s">
        <v>26</v>
      </c>
      <c r="F285" s="19">
        <v>290.39</v>
      </c>
      <c r="G285" s="22">
        <v>360.18</v>
      </c>
      <c r="H285" s="100">
        <f t="shared" si="30"/>
        <v>467.87</v>
      </c>
      <c r="I285" s="100">
        <f t="shared" si="31"/>
        <v>135864.76999999999</v>
      </c>
    </row>
    <row r="286" spans="1:10" ht="26.1" customHeight="1" x14ac:dyDescent="0.2">
      <c r="A286" s="9" t="s">
        <v>1177</v>
      </c>
      <c r="B286" s="10">
        <v>101094</v>
      </c>
      <c r="C286" s="9" t="s">
        <v>24</v>
      </c>
      <c r="D286" s="16" t="s">
        <v>283</v>
      </c>
      <c r="E286" s="11" t="s">
        <v>95</v>
      </c>
      <c r="F286" s="19">
        <v>4737.2299999999996</v>
      </c>
      <c r="G286" s="22">
        <v>144.25</v>
      </c>
      <c r="H286" s="100">
        <f t="shared" si="30"/>
        <v>187.38</v>
      </c>
      <c r="I286" s="100">
        <f t="shared" si="31"/>
        <v>887662.16</v>
      </c>
    </row>
    <row r="287" spans="1:10" ht="24.2" customHeight="1" x14ac:dyDescent="0.2">
      <c r="A287" s="33" t="s">
        <v>1178</v>
      </c>
      <c r="B287" s="33"/>
      <c r="C287" s="33"/>
      <c r="D287" s="34" t="s">
        <v>284</v>
      </c>
      <c r="E287" s="33"/>
      <c r="F287" s="35"/>
      <c r="G287" s="36"/>
      <c r="H287" s="108"/>
      <c r="I287" s="118">
        <f>SUM(I288:I289)</f>
        <v>1183447.97</v>
      </c>
    </row>
    <row r="288" spans="1:10" ht="65.099999999999994" customHeight="1" x14ac:dyDescent="0.2">
      <c r="A288" s="9" t="s">
        <v>1179</v>
      </c>
      <c r="B288" s="10">
        <v>94273</v>
      </c>
      <c r="C288" s="9" t="s">
        <v>24</v>
      </c>
      <c r="D288" s="16" t="s">
        <v>284</v>
      </c>
      <c r="E288" s="11" t="s">
        <v>95</v>
      </c>
      <c r="F288" s="19">
        <v>4256.04</v>
      </c>
      <c r="G288" s="22">
        <v>51.57</v>
      </c>
      <c r="H288" s="100">
        <f>ROUND(G288 * (1 + 29.9 / 100), 2)</f>
        <v>66.989999999999995</v>
      </c>
      <c r="I288" s="100">
        <f>ROUND(F288 * H288, 2)</f>
        <v>285112.12</v>
      </c>
    </row>
    <row r="289" spans="1:10" ht="65.099999999999994" customHeight="1" x14ac:dyDescent="0.2">
      <c r="A289" s="9" t="s">
        <v>1180</v>
      </c>
      <c r="B289" s="10">
        <v>94274</v>
      </c>
      <c r="C289" s="9" t="s">
        <v>24</v>
      </c>
      <c r="D289" s="16" t="s">
        <v>285</v>
      </c>
      <c r="E289" s="11" t="s">
        <v>95</v>
      </c>
      <c r="F289" s="19">
        <v>12478.62</v>
      </c>
      <c r="G289" s="22">
        <v>55.42</v>
      </c>
      <c r="H289" s="100">
        <f>ROUND(G289 * (1 + 29.9 / 100), 2)</f>
        <v>71.989999999999995</v>
      </c>
      <c r="I289" s="100">
        <f>ROUND(F289 * H289, 2)</f>
        <v>898335.85</v>
      </c>
    </row>
    <row r="290" spans="1:10" ht="24.2" customHeight="1" x14ac:dyDescent="0.2">
      <c r="A290" s="8">
        <v>10</v>
      </c>
      <c r="B290" s="8"/>
      <c r="C290" s="8"/>
      <c r="D290" s="15" t="s">
        <v>286</v>
      </c>
      <c r="E290" s="8"/>
      <c r="F290" s="18"/>
      <c r="G290" s="21"/>
      <c r="H290" s="105"/>
      <c r="I290" s="116">
        <f>SUM(I291,I306,I327,I360)</f>
        <v>15460284.969999999</v>
      </c>
    </row>
    <row r="291" spans="1:10" ht="24.2" customHeight="1" x14ac:dyDescent="0.2">
      <c r="A291" s="24" t="s">
        <v>1181</v>
      </c>
      <c r="B291" s="24"/>
      <c r="C291" s="24"/>
      <c r="D291" s="25" t="s">
        <v>287</v>
      </c>
      <c r="E291" s="24"/>
      <c r="F291" s="26"/>
      <c r="G291" s="27"/>
      <c r="H291" s="106"/>
      <c r="I291" s="117">
        <f>SUM(I292:I305)</f>
        <v>953099.9099999998</v>
      </c>
    </row>
    <row r="292" spans="1:10" ht="26.1" customHeight="1" x14ac:dyDescent="0.2">
      <c r="A292" s="9" t="s">
        <v>1182</v>
      </c>
      <c r="B292" s="10">
        <v>4805757</v>
      </c>
      <c r="C292" s="9" t="s">
        <v>65</v>
      </c>
      <c r="D292" s="16" t="s">
        <v>288</v>
      </c>
      <c r="E292" s="11" t="s">
        <v>38</v>
      </c>
      <c r="F292" s="19">
        <v>1389.45</v>
      </c>
      <c r="G292" s="22">
        <v>7.1</v>
      </c>
      <c r="H292" s="100">
        <f t="shared" ref="H292:H305" si="32">ROUND(G292 * (1 + 29.9 / 100), 2)</f>
        <v>9.2200000000000006</v>
      </c>
      <c r="I292" s="100">
        <f t="shared" ref="I292:I305" si="33">ROUND(F292 * H292, 2)</f>
        <v>12810.73</v>
      </c>
    </row>
    <row r="293" spans="1:10" ht="24.2" customHeight="1" x14ac:dyDescent="0.2">
      <c r="A293" s="9" t="s">
        <v>1183</v>
      </c>
      <c r="B293" s="10">
        <v>4815671</v>
      </c>
      <c r="C293" s="9" t="s">
        <v>65</v>
      </c>
      <c r="D293" s="16" t="s">
        <v>289</v>
      </c>
      <c r="E293" s="11" t="s">
        <v>38</v>
      </c>
      <c r="F293" s="19">
        <v>927.45</v>
      </c>
      <c r="G293" s="22">
        <v>14.26</v>
      </c>
      <c r="H293" s="100">
        <f t="shared" si="32"/>
        <v>18.52</v>
      </c>
      <c r="I293" s="100">
        <f t="shared" si="33"/>
        <v>17176.37</v>
      </c>
    </row>
    <row r="294" spans="1:10" ht="39" customHeight="1" x14ac:dyDescent="0.2">
      <c r="A294" s="9" t="s">
        <v>1184</v>
      </c>
      <c r="B294" s="10">
        <v>101585</v>
      </c>
      <c r="C294" s="9" t="s">
        <v>24</v>
      </c>
      <c r="D294" s="16" t="s">
        <v>290</v>
      </c>
      <c r="E294" s="11" t="s">
        <v>26</v>
      </c>
      <c r="F294" s="19">
        <v>2814.4</v>
      </c>
      <c r="G294" s="22">
        <v>64.569999999999993</v>
      </c>
      <c r="H294" s="100">
        <f t="shared" si="32"/>
        <v>83.88</v>
      </c>
      <c r="I294" s="100">
        <f t="shared" si="33"/>
        <v>236071.87</v>
      </c>
    </row>
    <row r="295" spans="1:10" ht="38.25" x14ac:dyDescent="0.2">
      <c r="A295" s="9" t="s">
        <v>1185</v>
      </c>
      <c r="B295" s="28" t="s">
        <v>2304</v>
      </c>
      <c r="C295" s="9" t="s">
        <v>47</v>
      </c>
      <c r="D295" s="16" t="s">
        <v>2288</v>
      </c>
      <c r="E295" s="11" t="s">
        <v>38</v>
      </c>
      <c r="F295" s="19">
        <v>169.77</v>
      </c>
      <c r="G295" s="22">
        <v>12.9</v>
      </c>
      <c r="H295" s="100">
        <f t="shared" si="32"/>
        <v>16.760000000000002</v>
      </c>
      <c r="I295" s="100">
        <f t="shared" si="33"/>
        <v>2845.35</v>
      </c>
      <c r="J295" s="97" t="s">
        <v>2291</v>
      </c>
    </row>
    <row r="296" spans="1:10" ht="26.1" customHeight="1" x14ac:dyDescent="0.2">
      <c r="A296" s="9" t="s">
        <v>1186</v>
      </c>
      <c r="B296" s="10">
        <v>804377</v>
      </c>
      <c r="C296" s="9" t="s">
        <v>65</v>
      </c>
      <c r="D296" s="16" t="s">
        <v>291</v>
      </c>
      <c r="E296" s="11" t="s">
        <v>129</v>
      </c>
      <c r="F296" s="19">
        <v>2</v>
      </c>
      <c r="G296" s="22">
        <v>1140.1099999999999</v>
      </c>
      <c r="H296" s="100">
        <f t="shared" si="32"/>
        <v>1481</v>
      </c>
      <c r="I296" s="100">
        <f t="shared" si="33"/>
        <v>2962</v>
      </c>
    </row>
    <row r="297" spans="1:10" ht="26.1" customHeight="1" x14ac:dyDescent="0.2">
      <c r="A297" s="9" t="s">
        <v>1187</v>
      </c>
      <c r="B297" s="10">
        <v>804121</v>
      </c>
      <c r="C297" s="9" t="s">
        <v>65</v>
      </c>
      <c r="D297" s="16" t="s">
        <v>292</v>
      </c>
      <c r="E297" s="11" t="s">
        <v>129</v>
      </c>
      <c r="F297" s="19">
        <v>1</v>
      </c>
      <c r="G297" s="22">
        <v>2052.0100000000002</v>
      </c>
      <c r="H297" s="100">
        <f t="shared" si="32"/>
        <v>2665.56</v>
      </c>
      <c r="I297" s="100">
        <f t="shared" si="33"/>
        <v>2665.56</v>
      </c>
    </row>
    <row r="298" spans="1:10" ht="26.1" customHeight="1" x14ac:dyDescent="0.2">
      <c r="A298" s="9" t="s">
        <v>1188</v>
      </c>
      <c r="B298" s="10">
        <v>2003636</v>
      </c>
      <c r="C298" s="9" t="s">
        <v>65</v>
      </c>
      <c r="D298" s="16" t="s">
        <v>293</v>
      </c>
      <c r="E298" s="11" t="s">
        <v>129</v>
      </c>
      <c r="F298" s="19">
        <v>21</v>
      </c>
      <c r="G298" s="22">
        <v>2068.7600000000002</v>
      </c>
      <c r="H298" s="100">
        <f t="shared" si="32"/>
        <v>2687.32</v>
      </c>
      <c r="I298" s="100">
        <f t="shared" si="33"/>
        <v>56433.72</v>
      </c>
    </row>
    <row r="299" spans="1:10" ht="26.1" customHeight="1" x14ac:dyDescent="0.2">
      <c r="A299" s="9" t="s">
        <v>1189</v>
      </c>
      <c r="B299" s="10">
        <v>804023</v>
      </c>
      <c r="C299" s="9" t="s">
        <v>65</v>
      </c>
      <c r="D299" s="16" t="s">
        <v>294</v>
      </c>
      <c r="E299" s="11" t="s">
        <v>49</v>
      </c>
      <c r="F299" s="19">
        <v>271</v>
      </c>
      <c r="G299" s="22">
        <v>434.35</v>
      </c>
      <c r="H299" s="100">
        <f t="shared" si="32"/>
        <v>564.22</v>
      </c>
      <c r="I299" s="100">
        <f t="shared" si="33"/>
        <v>152903.62</v>
      </c>
    </row>
    <row r="300" spans="1:10" ht="26.1" customHeight="1" x14ac:dyDescent="0.2">
      <c r="A300" s="9" t="s">
        <v>1190</v>
      </c>
      <c r="B300" s="10">
        <v>804031</v>
      </c>
      <c r="C300" s="9" t="s">
        <v>65</v>
      </c>
      <c r="D300" s="16" t="s">
        <v>295</v>
      </c>
      <c r="E300" s="11" t="s">
        <v>49</v>
      </c>
      <c r="F300" s="19">
        <v>14</v>
      </c>
      <c r="G300" s="22">
        <v>621.20000000000005</v>
      </c>
      <c r="H300" s="100">
        <f t="shared" si="32"/>
        <v>806.94</v>
      </c>
      <c r="I300" s="100">
        <f t="shared" si="33"/>
        <v>11297.16</v>
      </c>
    </row>
    <row r="301" spans="1:10" ht="26.1" customHeight="1" x14ac:dyDescent="0.2">
      <c r="A301" s="9" t="s">
        <v>1191</v>
      </c>
      <c r="B301" s="10">
        <v>804039</v>
      </c>
      <c r="C301" s="9" t="s">
        <v>65</v>
      </c>
      <c r="D301" s="16" t="s">
        <v>296</v>
      </c>
      <c r="E301" s="11" t="s">
        <v>49</v>
      </c>
      <c r="F301" s="19">
        <v>35</v>
      </c>
      <c r="G301" s="22">
        <v>857.85</v>
      </c>
      <c r="H301" s="100">
        <f t="shared" si="32"/>
        <v>1114.3499999999999</v>
      </c>
      <c r="I301" s="100">
        <f t="shared" si="33"/>
        <v>39002.25</v>
      </c>
    </row>
    <row r="302" spans="1:10" ht="26.1" customHeight="1" x14ac:dyDescent="0.2">
      <c r="A302" s="9" t="s">
        <v>1192</v>
      </c>
      <c r="B302" s="10">
        <v>804047</v>
      </c>
      <c r="C302" s="9" t="s">
        <v>65</v>
      </c>
      <c r="D302" s="16" t="s">
        <v>297</v>
      </c>
      <c r="E302" s="11" t="s">
        <v>49</v>
      </c>
      <c r="F302" s="19">
        <v>76</v>
      </c>
      <c r="G302" s="22">
        <v>1189.77</v>
      </c>
      <c r="H302" s="100">
        <f t="shared" si="32"/>
        <v>1545.51</v>
      </c>
      <c r="I302" s="100">
        <f t="shared" si="33"/>
        <v>117458.76</v>
      </c>
    </row>
    <row r="303" spans="1:10" ht="26.1" customHeight="1" x14ac:dyDescent="0.2">
      <c r="A303" s="9" t="s">
        <v>1193</v>
      </c>
      <c r="B303" s="10">
        <v>804025</v>
      </c>
      <c r="C303" s="9" t="s">
        <v>65</v>
      </c>
      <c r="D303" s="16" t="s">
        <v>298</v>
      </c>
      <c r="E303" s="11" t="s">
        <v>49</v>
      </c>
      <c r="F303" s="19">
        <v>189</v>
      </c>
      <c r="G303" s="22">
        <v>454.04</v>
      </c>
      <c r="H303" s="100">
        <f t="shared" si="32"/>
        <v>589.79999999999995</v>
      </c>
      <c r="I303" s="100">
        <f t="shared" si="33"/>
        <v>111472.2</v>
      </c>
    </row>
    <row r="304" spans="1:10" ht="26.1" customHeight="1" x14ac:dyDescent="0.2">
      <c r="A304" s="9" t="s">
        <v>1194</v>
      </c>
      <c r="B304" s="10">
        <v>2003678</v>
      </c>
      <c r="C304" s="9" t="s">
        <v>65</v>
      </c>
      <c r="D304" s="16" t="s">
        <v>299</v>
      </c>
      <c r="E304" s="11" t="s">
        <v>129</v>
      </c>
      <c r="F304" s="19">
        <v>18</v>
      </c>
      <c r="G304" s="22">
        <v>2185.8200000000002</v>
      </c>
      <c r="H304" s="100">
        <f t="shared" si="32"/>
        <v>2839.38</v>
      </c>
      <c r="I304" s="100">
        <f t="shared" si="33"/>
        <v>51108.84</v>
      </c>
    </row>
    <row r="305" spans="1:10" ht="26.1" customHeight="1" x14ac:dyDescent="0.2">
      <c r="A305" s="9" t="s">
        <v>1195</v>
      </c>
      <c r="B305" s="10">
        <v>2003319</v>
      </c>
      <c r="C305" s="9" t="s">
        <v>65</v>
      </c>
      <c r="D305" s="16" t="s">
        <v>300</v>
      </c>
      <c r="E305" s="11" t="s">
        <v>49</v>
      </c>
      <c r="F305" s="19">
        <v>1196</v>
      </c>
      <c r="G305" s="22">
        <v>89.4</v>
      </c>
      <c r="H305" s="100">
        <f t="shared" si="32"/>
        <v>116.13</v>
      </c>
      <c r="I305" s="100">
        <f t="shared" si="33"/>
        <v>138891.48000000001</v>
      </c>
    </row>
    <row r="306" spans="1:10" ht="24.2" customHeight="1" x14ac:dyDescent="0.2">
      <c r="A306" s="24" t="s">
        <v>1196</v>
      </c>
      <c r="B306" s="24"/>
      <c r="C306" s="24"/>
      <c r="D306" s="25" t="s">
        <v>301</v>
      </c>
      <c r="E306" s="24"/>
      <c r="F306" s="26"/>
      <c r="G306" s="27"/>
      <c r="H306" s="106"/>
      <c r="I306" s="117">
        <f>SUM(I307:I326)</f>
        <v>2205967.19</v>
      </c>
    </row>
    <row r="307" spans="1:10" ht="26.1" customHeight="1" x14ac:dyDescent="0.2">
      <c r="A307" s="9" t="s">
        <v>1197</v>
      </c>
      <c r="B307" s="10">
        <v>4805757</v>
      </c>
      <c r="C307" s="9" t="s">
        <v>65</v>
      </c>
      <c r="D307" s="16" t="s">
        <v>288</v>
      </c>
      <c r="E307" s="11" t="s">
        <v>38</v>
      </c>
      <c r="F307" s="19">
        <v>5897.05</v>
      </c>
      <c r="G307" s="22">
        <v>7.1</v>
      </c>
      <c r="H307" s="100">
        <f t="shared" ref="H307:H326" si="34">ROUND(G307 * (1 + 29.9 / 100), 2)</f>
        <v>9.2200000000000006</v>
      </c>
      <c r="I307" s="100">
        <f t="shared" ref="I307:I326" si="35">ROUND(F307 * H307, 2)</f>
        <v>54370.8</v>
      </c>
    </row>
    <row r="308" spans="1:10" ht="24.2" customHeight="1" x14ac:dyDescent="0.2">
      <c r="A308" s="9" t="s">
        <v>1198</v>
      </c>
      <c r="B308" s="10">
        <v>4815671</v>
      </c>
      <c r="C308" s="9" t="s">
        <v>65</v>
      </c>
      <c r="D308" s="16" t="s">
        <v>289</v>
      </c>
      <c r="E308" s="11" t="s">
        <v>38</v>
      </c>
      <c r="F308" s="19">
        <v>4658.91</v>
      </c>
      <c r="G308" s="22">
        <v>14.26</v>
      </c>
      <c r="H308" s="100">
        <f t="shared" si="34"/>
        <v>18.52</v>
      </c>
      <c r="I308" s="100">
        <f t="shared" si="35"/>
        <v>86283.01</v>
      </c>
    </row>
    <row r="309" spans="1:10" ht="39" customHeight="1" x14ac:dyDescent="0.2">
      <c r="A309" s="9" t="s">
        <v>1199</v>
      </c>
      <c r="B309" s="10">
        <v>101585</v>
      </c>
      <c r="C309" s="9" t="s">
        <v>24</v>
      </c>
      <c r="D309" s="16" t="s">
        <v>290</v>
      </c>
      <c r="E309" s="11" t="s">
        <v>26</v>
      </c>
      <c r="F309" s="19">
        <v>4701.4399999999996</v>
      </c>
      <c r="G309" s="22">
        <v>64.569999999999993</v>
      </c>
      <c r="H309" s="100">
        <f t="shared" si="34"/>
        <v>83.88</v>
      </c>
      <c r="I309" s="100">
        <f t="shared" si="35"/>
        <v>394356.79</v>
      </c>
    </row>
    <row r="310" spans="1:10" ht="48" customHeight="1" x14ac:dyDescent="0.2">
      <c r="A310" s="9" t="s">
        <v>1200</v>
      </c>
      <c r="B310" s="28" t="s">
        <v>2304</v>
      </c>
      <c r="C310" s="9" t="s">
        <v>47</v>
      </c>
      <c r="D310" s="16" t="s">
        <v>2288</v>
      </c>
      <c r="E310" s="11" t="s">
        <v>38</v>
      </c>
      <c r="F310" s="19">
        <v>166.01</v>
      </c>
      <c r="G310" s="22">
        <v>12.9</v>
      </c>
      <c r="H310" s="100">
        <f t="shared" si="34"/>
        <v>16.760000000000002</v>
      </c>
      <c r="I310" s="100">
        <f t="shared" si="35"/>
        <v>2782.33</v>
      </c>
      <c r="J310" s="97" t="s">
        <v>2291</v>
      </c>
    </row>
    <row r="311" spans="1:10" ht="26.1" customHeight="1" x14ac:dyDescent="0.2">
      <c r="A311" s="9" t="s">
        <v>1201</v>
      </c>
      <c r="B311" s="10">
        <v>804377</v>
      </c>
      <c r="C311" s="9" t="s">
        <v>65</v>
      </c>
      <c r="D311" s="16" t="s">
        <v>291</v>
      </c>
      <c r="E311" s="11" t="s">
        <v>129</v>
      </c>
      <c r="F311" s="19">
        <v>2</v>
      </c>
      <c r="G311" s="22">
        <v>1140.1099999999999</v>
      </c>
      <c r="H311" s="100">
        <f t="shared" si="34"/>
        <v>1481</v>
      </c>
      <c r="I311" s="100">
        <f t="shared" si="35"/>
        <v>2962</v>
      </c>
    </row>
    <row r="312" spans="1:10" ht="26.1" customHeight="1" x14ac:dyDescent="0.2">
      <c r="A312" s="9" t="s">
        <v>1202</v>
      </c>
      <c r="B312" s="10">
        <v>804101</v>
      </c>
      <c r="C312" s="9" t="s">
        <v>65</v>
      </c>
      <c r="D312" s="16" t="s">
        <v>302</v>
      </c>
      <c r="E312" s="11" t="s">
        <v>129</v>
      </c>
      <c r="F312" s="19">
        <v>1</v>
      </c>
      <c r="G312" s="22">
        <v>1360.89</v>
      </c>
      <c r="H312" s="100">
        <f t="shared" si="34"/>
        <v>1767.8</v>
      </c>
      <c r="I312" s="100">
        <f t="shared" si="35"/>
        <v>1767.8</v>
      </c>
    </row>
    <row r="313" spans="1:10" ht="26.1" customHeight="1" x14ac:dyDescent="0.2">
      <c r="A313" s="9" t="s">
        <v>1203</v>
      </c>
      <c r="B313" s="10">
        <v>804121</v>
      </c>
      <c r="C313" s="9" t="s">
        <v>65</v>
      </c>
      <c r="D313" s="16" t="s">
        <v>292</v>
      </c>
      <c r="E313" s="11" t="s">
        <v>129</v>
      </c>
      <c r="F313" s="19">
        <v>1</v>
      </c>
      <c r="G313" s="22">
        <v>2052.0100000000002</v>
      </c>
      <c r="H313" s="100">
        <f t="shared" si="34"/>
        <v>2665.56</v>
      </c>
      <c r="I313" s="100">
        <f t="shared" si="35"/>
        <v>2665.56</v>
      </c>
    </row>
    <row r="314" spans="1:10" ht="26.1" customHeight="1" x14ac:dyDescent="0.2">
      <c r="A314" s="9" t="s">
        <v>1204</v>
      </c>
      <c r="B314" s="10">
        <v>2003636</v>
      </c>
      <c r="C314" s="9" t="s">
        <v>65</v>
      </c>
      <c r="D314" s="16" t="s">
        <v>293</v>
      </c>
      <c r="E314" s="11" t="s">
        <v>129</v>
      </c>
      <c r="F314" s="19">
        <v>48</v>
      </c>
      <c r="G314" s="22">
        <v>2068.7600000000002</v>
      </c>
      <c r="H314" s="100">
        <f t="shared" si="34"/>
        <v>2687.32</v>
      </c>
      <c r="I314" s="100">
        <f t="shared" si="35"/>
        <v>128991.36</v>
      </c>
    </row>
    <row r="315" spans="1:10" ht="26.1" customHeight="1" x14ac:dyDescent="0.2">
      <c r="A315" s="9" t="s">
        <v>1205</v>
      </c>
      <c r="B315" s="10">
        <v>2003624</v>
      </c>
      <c r="C315" s="9" t="s">
        <v>65</v>
      </c>
      <c r="D315" s="16" t="s">
        <v>303</v>
      </c>
      <c r="E315" s="11" t="s">
        <v>129</v>
      </c>
      <c r="F315" s="19">
        <v>2</v>
      </c>
      <c r="G315" s="22">
        <v>2700</v>
      </c>
      <c r="H315" s="100">
        <f t="shared" si="34"/>
        <v>3507.3</v>
      </c>
      <c r="I315" s="100">
        <f t="shared" si="35"/>
        <v>7014.6</v>
      </c>
    </row>
    <row r="316" spans="1:10" ht="26.1" customHeight="1" x14ac:dyDescent="0.2">
      <c r="A316" s="9" t="s">
        <v>1206</v>
      </c>
      <c r="B316" s="10">
        <v>804023</v>
      </c>
      <c r="C316" s="9" t="s">
        <v>65</v>
      </c>
      <c r="D316" s="16" t="s">
        <v>294</v>
      </c>
      <c r="E316" s="11" t="s">
        <v>49</v>
      </c>
      <c r="F316" s="19">
        <v>1022.36</v>
      </c>
      <c r="G316" s="22">
        <v>434.35</v>
      </c>
      <c r="H316" s="100">
        <f t="shared" si="34"/>
        <v>564.22</v>
      </c>
      <c r="I316" s="100">
        <f t="shared" si="35"/>
        <v>576835.96</v>
      </c>
    </row>
    <row r="317" spans="1:10" ht="26.1" customHeight="1" x14ac:dyDescent="0.2">
      <c r="A317" s="9" t="s">
        <v>1207</v>
      </c>
      <c r="B317" s="10">
        <v>804031</v>
      </c>
      <c r="C317" s="9" t="s">
        <v>65</v>
      </c>
      <c r="D317" s="16" t="s">
        <v>295</v>
      </c>
      <c r="E317" s="11" t="s">
        <v>49</v>
      </c>
      <c r="F317" s="19">
        <v>297.76</v>
      </c>
      <c r="G317" s="22">
        <v>621.20000000000005</v>
      </c>
      <c r="H317" s="100">
        <f t="shared" si="34"/>
        <v>806.94</v>
      </c>
      <c r="I317" s="100">
        <f t="shared" si="35"/>
        <v>240274.45</v>
      </c>
    </row>
    <row r="318" spans="1:10" ht="26.1" customHeight="1" x14ac:dyDescent="0.2">
      <c r="A318" s="9" t="s">
        <v>1208</v>
      </c>
      <c r="B318" s="10">
        <v>804039</v>
      </c>
      <c r="C318" s="9" t="s">
        <v>65</v>
      </c>
      <c r="D318" s="16" t="s">
        <v>296</v>
      </c>
      <c r="E318" s="11" t="s">
        <v>49</v>
      </c>
      <c r="F318" s="19">
        <v>29.77</v>
      </c>
      <c r="G318" s="22">
        <v>857.85</v>
      </c>
      <c r="H318" s="100">
        <f t="shared" si="34"/>
        <v>1114.3499999999999</v>
      </c>
      <c r="I318" s="100">
        <f t="shared" si="35"/>
        <v>33174.199999999997</v>
      </c>
    </row>
    <row r="319" spans="1:10" ht="26.1" customHeight="1" x14ac:dyDescent="0.2">
      <c r="A319" s="9" t="s">
        <v>1209</v>
      </c>
      <c r="B319" s="10">
        <v>804047</v>
      </c>
      <c r="C319" s="9" t="s">
        <v>65</v>
      </c>
      <c r="D319" s="16" t="s">
        <v>297</v>
      </c>
      <c r="E319" s="11" t="s">
        <v>49</v>
      </c>
      <c r="F319" s="19">
        <v>104</v>
      </c>
      <c r="G319" s="22">
        <v>1189.77</v>
      </c>
      <c r="H319" s="100">
        <f t="shared" si="34"/>
        <v>1545.51</v>
      </c>
      <c r="I319" s="100">
        <f t="shared" si="35"/>
        <v>160733.04</v>
      </c>
    </row>
    <row r="320" spans="1:10" ht="26.1" customHeight="1" x14ac:dyDescent="0.2">
      <c r="A320" s="9" t="s">
        <v>1210</v>
      </c>
      <c r="B320" s="10">
        <v>2003449</v>
      </c>
      <c r="C320" s="9" t="s">
        <v>65</v>
      </c>
      <c r="D320" s="16" t="s">
        <v>304</v>
      </c>
      <c r="E320" s="11" t="s">
        <v>129</v>
      </c>
      <c r="F320" s="19">
        <v>4</v>
      </c>
      <c r="G320" s="22">
        <v>486</v>
      </c>
      <c r="H320" s="100">
        <f t="shared" si="34"/>
        <v>631.30999999999995</v>
      </c>
      <c r="I320" s="100">
        <f t="shared" si="35"/>
        <v>2525.2399999999998</v>
      </c>
    </row>
    <row r="321" spans="1:10" ht="26.1" customHeight="1" x14ac:dyDescent="0.2">
      <c r="A321" s="9" t="s">
        <v>1211</v>
      </c>
      <c r="B321" s="10">
        <v>2003678</v>
      </c>
      <c r="C321" s="9" t="s">
        <v>65</v>
      </c>
      <c r="D321" s="16" t="s">
        <v>299</v>
      </c>
      <c r="E321" s="11" t="s">
        <v>129</v>
      </c>
      <c r="F321" s="19">
        <v>18</v>
      </c>
      <c r="G321" s="22">
        <v>2185.8200000000002</v>
      </c>
      <c r="H321" s="100">
        <f t="shared" si="34"/>
        <v>2839.38</v>
      </c>
      <c r="I321" s="100">
        <f t="shared" si="35"/>
        <v>51108.84</v>
      </c>
    </row>
    <row r="322" spans="1:10" ht="26.1" customHeight="1" x14ac:dyDescent="0.2">
      <c r="A322" s="9" t="s">
        <v>1212</v>
      </c>
      <c r="B322" s="10">
        <v>2003319</v>
      </c>
      <c r="C322" s="9" t="s">
        <v>65</v>
      </c>
      <c r="D322" s="16" t="s">
        <v>300</v>
      </c>
      <c r="E322" s="11" t="s">
        <v>49</v>
      </c>
      <c r="F322" s="19">
        <v>1196</v>
      </c>
      <c r="G322" s="22">
        <v>89.4</v>
      </c>
      <c r="H322" s="100">
        <f t="shared" si="34"/>
        <v>116.13</v>
      </c>
      <c r="I322" s="100">
        <f t="shared" si="35"/>
        <v>138891.48000000001</v>
      </c>
    </row>
    <row r="323" spans="1:10" ht="39" customHeight="1" x14ac:dyDescent="0.2">
      <c r="A323" s="9" t="s">
        <v>1213</v>
      </c>
      <c r="B323" s="10">
        <v>94293</v>
      </c>
      <c r="C323" s="9" t="s">
        <v>24</v>
      </c>
      <c r="D323" s="16" t="s">
        <v>305</v>
      </c>
      <c r="E323" s="11" t="s">
        <v>95</v>
      </c>
      <c r="F323" s="19">
        <v>183.55</v>
      </c>
      <c r="G323" s="22">
        <v>212</v>
      </c>
      <c r="H323" s="100">
        <f t="shared" si="34"/>
        <v>275.39</v>
      </c>
      <c r="I323" s="100">
        <f t="shared" si="35"/>
        <v>50547.83</v>
      </c>
    </row>
    <row r="324" spans="1:10" ht="26.1" customHeight="1" x14ac:dyDescent="0.2">
      <c r="A324" s="9" t="s">
        <v>1214</v>
      </c>
      <c r="B324" s="10">
        <v>2003405</v>
      </c>
      <c r="C324" s="9" t="s">
        <v>65</v>
      </c>
      <c r="D324" s="16" t="s">
        <v>306</v>
      </c>
      <c r="E324" s="11" t="s">
        <v>49</v>
      </c>
      <c r="F324" s="19">
        <v>55.74</v>
      </c>
      <c r="G324" s="22">
        <v>231.3</v>
      </c>
      <c r="H324" s="100">
        <f t="shared" si="34"/>
        <v>300.45999999999998</v>
      </c>
      <c r="I324" s="100">
        <f t="shared" si="35"/>
        <v>16747.64</v>
      </c>
    </row>
    <row r="325" spans="1:10" ht="52.15" customHeight="1" x14ac:dyDescent="0.2">
      <c r="A325" s="9" t="s">
        <v>1215</v>
      </c>
      <c r="B325" s="10">
        <v>94267</v>
      </c>
      <c r="C325" s="9" t="s">
        <v>24</v>
      </c>
      <c r="D325" s="16" t="s">
        <v>307</v>
      </c>
      <c r="E325" s="11" t="s">
        <v>95</v>
      </c>
      <c r="F325" s="19">
        <v>2272.65</v>
      </c>
      <c r="G325" s="22">
        <v>62.93</v>
      </c>
      <c r="H325" s="100">
        <f t="shared" si="34"/>
        <v>81.75</v>
      </c>
      <c r="I325" s="100">
        <f t="shared" si="35"/>
        <v>185789.14</v>
      </c>
    </row>
    <row r="326" spans="1:10" ht="26.1" customHeight="1" x14ac:dyDescent="0.2">
      <c r="A326" s="9" t="s">
        <v>1216</v>
      </c>
      <c r="B326" s="10">
        <v>2003678</v>
      </c>
      <c r="C326" s="9" t="s">
        <v>65</v>
      </c>
      <c r="D326" s="16" t="s">
        <v>308</v>
      </c>
      <c r="E326" s="11" t="s">
        <v>129</v>
      </c>
      <c r="F326" s="19">
        <v>24</v>
      </c>
      <c r="G326" s="22">
        <v>2185.8200000000002</v>
      </c>
      <c r="H326" s="100">
        <f t="shared" si="34"/>
        <v>2839.38</v>
      </c>
      <c r="I326" s="100">
        <f t="shared" si="35"/>
        <v>68145.119999999995</v>
      </c>
    </row>
    <row r="327" spans="1:10" ht="24.2" customHeight="1" x14ac:dyDescent="0.2">
      <c r="A327" s="24" t="s">
        <v>1217</v>
      </c>
      <c r="B327" s="24"/>
      <c r="C327" s="24"/>
      <c r="D327" s="25" t="s">
        <v>309</v>
      </c>
      <c r="E327" s="24"/>
      <c r="F327" s="26"/>
      <c r="G327" s="27"/>
      <c r="H327" s="106"/>
      <c r="I327" s="117">
        <f>SUM(I328:I359)</f>
        <v>4719926.7299999995</v>
      </c>
    </row>
    <row r="328" spans="1:10" ht="26.1" customHeight="1" x14ac:dyDescent="0.2">
      <c r="A328" s="9" t="s">
        <v>1218</v>
      </c>
      <c r="B328" s="10">
        <v>97636</v>
      </c>
      <c r="C328" s="9" t="s">
        <v>24</v>
      </c>
      <c r="D328" s="16" t="s">
        <v>310</v>
      </c>
      <c r="E328" s="11" t="s">
        <v>26</v>
      </c>
      <c r="F328" s="19">
        <v>6958</v>
      </c>
      <c r="G328" s="22">
        <v>17.96</v>
      </c>
      <c r="H328" s="100">
        <f t="shared" ref="H328:H359" si="36">ROUND(G328 * (1 + 29.9 / 100), 2)</f>
        <v>23.33</v>
      </c>
      <c r="I328" s="100">
        <f t="shared" ref="I328:I359" si="37">ROUND(F328 * H328, 2)</f>
        <v>162330.14000000001</v>
      </c>
    </row>
    <row r="329" spans="1:10" ht="39" customHeight="1" x14ac:dyDescent="0.2">
      <c r="A329" s="9" t="s">
        <v>1219</v>
      </c>
      <c r="B329" s="10">
        <v>97914</v>
      </c>
      <c r="C329" s="9" t="s">
        <v>24</v>
      </c>
      <c r="D329" s="16" t="s">
        <v>63</v>
      </c>
      <c r="E329" s="11" t="s">
        <v>64</v>
      </c>
      <c r="F329" s="19">
        <v>347.9</v>
      </c>
      <c r="G329" s="22">
        <v>2.64</v>
      </c>
      <c r="H329" s="100">
        <f t="shared" si="36"/>
        <v>3.43</v>
      </c>
      <c r="I329" s="100">
        <f t="shared" si="37"/>
        <v>1193.3</v>
      </c>
    </row>
    <row r="330" spans="1:10" ht="26.1" customHeight="1" x14ac:dyDescent="0.2">
      <c r="A330" s="9" t="s">
        <v>1220</v>
      </c>
      <c r="B330" s="10">
        <v>4805757</v>
      </c>
      <c r="C330" s="9" t="s">
        <v>65</v>
      </c>
      <c r="D330" s="16" t="s">
        <v>2243</v>
      </c>
      <c r="E330" s="11" t="s">
        <v>38</v>
      </c>
      <c r="F330" s="19">
        <v>7799.82</v>
      </c>
      <c r="G330" s="22">
        <v>7.1</v>
      </c>
      <c r="H330" s="100">
        <f t="shared" si="36"/>
        <v>9.2200000000000006</v>
      </c>
      <c r="I330" s="100">
        <f t="shared" si="37"/>
        <v>71914.34</v>
      </c>
    </row>
    <row r="331" spans="1:10" ht="26.1" customHeight="1" x14ac:dyDescent="0.2">
      <c r="A331" s="9" t="s">
        <v>1221</v>
      </c>
      <c r="B331" s="10">
        <v>4805757</v>
      </c>
      <c r="C331" s="9" t="s">
        <v>65</v>
      </c>
      <c r="D331" s="16" t="s">
        <v>2244</v>
      </c>
      <c r="E331" s="11" t="s">
        <v>38</v>
      </c>
      <c r="F331" s="19">
        <v>151</v>
      </c>
      <c r="G331" s="22">
        <v>7.1</v>
      </c>
      <c r="H331" s="100">
        <f t="shared" si="36"/>
        <v>9.2200000000000006</v>
      </c>
      <c r="I331" s="100">
        <f t="shared" si="37"/>
        <v>1392.22</v>
      </c>
    </row>
    <row r="332" spans="1:10" ht="52.15" customHeight="1" x14ac:dyDescent="0.2">
      <c r="A332" s="9" t="s">
        <v>1222</v>
      </c>
      <c r="B332" s="10">
        <v>5502166</v>
      </c>
      <c r="C332" s="9" t="s">
        <v>65</v>
      </c>
      <c r="D332" s="16" t="s">
        <v>311</v>
      </c>
      <c r="E332" s="11" t="s">
        <v>38</v>
      </c>
      <c r="F332" s="19">
        <v>151</v>
      </c>
      <c r="G332" s="22">
        <v>6.73</v>
      </c>
      <c r="H332" s="100">
        <f t="shared" si="36"/>
        <v>8.74</v>
      </c>
      <c r="I332" s="100">
        <f t="shared" si="37"/>
        <v>1319.74</v>
      </c>
    </row>
    <row r="333" spans="1:10" ht="24.2" customHeight="1" x14ac:dyDescent="0.2">
      <c r="A333" s="9" t="s">
        <v>1223</v>
      </c>
      <c r="B333" s="10">
        <v>4815671</v>
      </c>
      <c r="C333" s="9" t="s">
        <v>65</v>
      </c>
      <c r="D333" s="16" t="s">
        <v>289</v>
      </c>
      <c r="E333" s="11" t="s">
        <v>38</v>
      </c>
      <c r="F333" s="19">
        <v>6310.82</v>
      </c>
      <c r="G333" s="22">
        <v>14.26</v>
      </c>
      <c r="H333" s="100">
        <f t="shared" si="36"/>
        <v>18.52</v>
      </c>
      <c r="I333" s="100">
        <f t="shared" si="37"/>
        <v>116876.39</v>
      </c>
    </row>
    <row r="334" spans="1:10" ht="47.25" customHeight="1" x14ac:dyDescent="0.2">
      <c r="A334" s="9" t="s">
        <v>1224</v>
      </c>
      <c r="B334" s="94" t="s">
        <v>2304</v>
      </c>
      <c r="C334" s="90" t="s">
        <v>47</v>
      </c>
      <c r="D334" s="91" t="s">
        <v>2300</v>
      </c>
      <c r="E334" s="95" t="s">
        <v>38</v>
      </c>
      <c r="F334" s="92">
        <v>3131.1</v>
      </c>
      <c r="G334" s="93">
        <v>12.9</v>
      </c>
      <c r="H334" s="107">
        <f t="shared" si="36"/>
        <v>16.760000000000002</v>
      </c>
      <c r="I334" s="107">
        <f t="shared" si="37"/>
        <v>52477.24</v>
      </c>
      <c r="J334" s="96" t="s">
        <v>2286</v>
      </c>
    </row>
    <row r="335" spans="1:10" ht="24.2" customHeight="1" x14ac:dyDescent="0.2">
      <c r="A335" s="9" t="s">
        <v>1225</v>
      </c>
      <c r="B335" s="10">
        <v>4011351</v>
      </c>
      <c r="C335" s="9" t="s">
        <v>65</v>
      </c>
      <c r="D335" s="16" t="s">
        <v>278</v>
      </c>
      <c r="E335" s="11" t="s">
        <v>26</v>
      </c>
      <c r="F335" s="19">
        <v>6958</v>
      </c>
      <c r="G335" s="22">
        <v>5.74</v>
      </c>
      <c r="H335" s="100">
        <f t="shared" si="36"/>
        <v>7.46</v>
      </c>
      <c r="I335" s="100">
        <f t="shared" si="37"/>
        <v>51906.68</v>
      </c>
    </row>
    <row r="336" spans="1:10" ht="39" customHeight="1" x14ac:dyDescent="0.2">
      <c r="A336" s="9" t="s">
        <v>1226</v>
      </c>
      <c r="B336" s="10">
        <v>101581</v>
      </c>
      <c r="C336" s="9" t="s">
        <v>24</v>
      </c>
      <c r="D336" s="16" t="s">
        <v>312</v>
      </c>
      <c r="E336" s="11" t="s">
        <v>26</v>
      </c>
      <c r="F336" s="19">
        <v>17500.400000000001</v>
      </c>
      <c r="G336" s="22">
        <v>36.69</v>
      </c>
      <c r="H336" s="100">
        <f t="shared" si="36"/>
        <v>47.66</v>
      </c>
      <c r="I336" s="100">
        <f t="shared" si="37"/>
        <v>834069.06</v>
      </c>
    </row>
    <row r="337" spans="1:10" ht="47.25" customHeight="1" x14ac:dyDescent="0.2">
      <c r="A337" s="9" t="s">
        <v>1227</v>
      </c>
      <c r="B337" s="94" t="s">
        <v>2304</v>
      </c>
      <c r="C337" s="90" t="s">
        <v>47</v>
      </c>
      <c r="D337" s="91" t="s">
        <v>2301</v>
      </c>
      <c r="E337" s="95" t="s">
        <v>38</v>
      </c>
      <c r="F337" s="92">
        <v>1094.8699999999999</v>
      </c>
      <c r="G337" s="93">
        <v>12.9</v>
      </c>
      <c r="H337" s="107">
        <f t="shared" ref="H337" si="38">ROUND(G337 * (1 + 29.9 / 100), 2)</f>
        <v>16.760000000000002</v>
      </c>
      <c r="I337" s="107">
        <f t="shared" ref="I337" si="39">ROUND(F337 * H337, 2)</f>
        <v>18350.02</v>
      </c>
      <c r="J337" s="96" t="s">
        <v>2286</v>
      </c>
    </row>
    <row r="338" spans="1:10" ht="26.1" customHeight="1" x14ac:dyDescent="0.2">
      <c r="A338" s="9" t="s">
        <v>1228</v>
      </c>
      <c r="B338" s="10">
        <v>804377</v>
      </c>
      <c r="C338" s="9" t="s">
        <v>65</v>
      </c>
      <c r="D338" s="16" t="s">
        <v>291</v>
      </c>
      <c r="E338" s="11" t="s">
        <v>129</v>
      </c>
      <c r="F338" s="19">
        <v>3</v>
      </c>
      <c r="G338" s="22">
        <v>1140.1099999999999</v>
      </c>
      <c r="H338" s="100">
        <f t="shared" si="36"/>
        <v>1481</v>
      </c>
      <c r="I338" s="100">
        <f t="shared" si="37"/>
        <v>4443</v>
      </c>
    </row>
    <row r="339" spans="1:10" ht="26.1" customHeight="1" x14ac:dyDescent="0.2">
      <c r="A339" s="9" t="s">
        <v>1229</v>
      </c>
      <c r="B339" s="10">
        <v>804101</v>
      </c>
      <c r="C339" s="9" t="s">
        <v>65</v>
      </c>
      <c r="D339" s="16" t="s">
        <v>302</v>
      </c>
      <c r="E339" s="11" t="s">
        <v>129</v>
      </c>
      <c r="F339" s="19">
        <v>2</v>
      </c>
      <c r="G339" s="22">
        <v>1360.89</v>
      </c>
      <c r="H339" s="100">
        <f t="shared" si="36"/>
        <v>1767.8</v>
      </c>
      <c r="I339" s="100">
        <f t="shared" si="37"/>
        <v>3535.6</v>
      </c>
    </row>
    <row r="340" spans="1:10" ht="26.1" customHeight="1" x14ac:dyDescent="0.2">
      <c r="A340" s="9" t="s">
        <v>1230</v>
      </c>
      <c r="B340" s="10">
        <v>804121</v>
      </c>
      <c r="C340" s="9" t="s">
        <v>65</v>
      </c>
      <c r="D340" s="16" t="s">
        <v>292</v>
      </c>
      <c r="E340" s="11" t="s">
        <v>129</v>
      </c>
      <c r="F340" s="19">
        <v>1</v>
      </c>
      <c r="G340" s="22">
        <v>2052.0100000000002</v>
      </c>
      <c r="H340" s="100">
        <f t="shared" si="36"/>
        <v>2665.56</v>
      </c>
      <c r="I340" s="100">
        <f t="shared" si="37"/>
        <v>2665.56</v>
      </c>
    </row>
    <row r="341" spans="1:10" ht="26.1" customHeight="1" x14ac:dyDescent="0.2">
      <c r="A341" s="9" t="s">
        <v>1231</v>
      </c>
      <c r="B341" s="10">
        <v>804141</v>
      </c>
      <c r="C341" s="9" t="s">
        <v>65</v>
      </c>
      <c r="D341" s="16" t="s">
        <v>313</v>
      </c>
      <c r="E341" s="11" t="s">
        <v>129</v>
      </c>
      <c r="F341" s="19">
        <v>1</v>
      </c>
      <c r="G341" s="22">
        <v>2877.07</v>
      </c>
      <c r="H341" s="100">
        <f t="shared" si="36"/>
        <v>3737.31</v>
      </c>
      <c r="I341" s="100">
        <f t="shared" si="37"/>
        <v>3737.31</v>
      </c>
    </row>
    <row r="342" spans="1:10" ht="26.1" customHeight="1" x14ac:dyDescent="0.2">
      <c r="A342" s="9" t="s">
        <v>1232</v>
      </c>
      <c r="B342" s="10">
        <v>2003633</v>
      </c>
      <c r="C342" s="9" t="s">
        <v>65</v>
      </c>
      <c r="D342" s="16" t="s">
        <v>314</v>
      </c>
      <c r="E342" s="11" t="s">
        <v>129</v>
      </c>
      <c r="F342" s="19">
        <v>129</v>
      </c>
      <c r="G342" s="22">
        <v>1546.62</v>
      </c>
      <c r="H342" s="100">
        <f t="shared" si="36"/>
        <v>2009.06</v>
      </c>
      <c r="I342" s="100">
        <f t="shared" si="37"/>
        <v>259168.74</v>
      </c>
    </row>
    <row r="343" spans="1:10" ht="26.1" customHeight="1" x14ac:dyDescent="0.2">
      <c r="A343" s="9" t="s">
        <v>1233</v>
      </c>
      <c r="B343" s="10">
        <v>2003346</v>
      </c>
      <c r="C343" s="9" t="s">
        <v>65</v>
      </c>
      <c r="D343" s="16" t="s">
        <v>315</v>
      </c>
      <c r="E343" s="11" t="s">
        <v>49</v>
      </c>
      <c r="F343" s="19">
        <v>52</v>
      </c>
      <c r="G343" s="22">
        <v>18.73</v>
      </c>
      <c r="H343" s="100">
        <f t="shared" si="36"/>
        <v>24.33</v>
      </c>
      <c r="I343" s="100">
        <f t="shared" si="37"/>
        <v>1265.1600000000001</v>
      </c>
    </row>
    <row r="344" spans="1:10" ht="26.1" customHeight="1" x14ac:dyDescent="0.2">
      <c r="A344" s="9" t="s">
        <v>1234</v>
      </c>
      <c r="B344" s="10">
        <v>804023</v>
      </c>
      <c r="C344" s="9" t="s">
        <v>65</v>
      </c>
      <c r="D344" s="16" t="s">
        <v>294</v>
      </c>
      <c r="E344" s="11" t="s">
        <v>49</v>
      </c>
      <c r="F344" s="19">
        <v>2035</v>
      </c>
      <c r="G344" s="22">
        <v>434.35</v>
      </c>
      <c r="H344" s="100">
        <f t="shared" si="36"/>
        <v>564.22</v>
      </c>
      <c r="I344" s="100">
        <f t="shared" si="37"/>
        <v>1148187.7</v>
      </c>
    </row>
    <row r="345" spans="1:10" ht="26.1" customHeight="1" x14ac:dyDescent="0.2">
      <c r="A345" s="9" t="s">
        <v>1235</v>
      </c>
      <c r="B345" s="10">
        <v>804031</v>
      </c>
      <c r="C345" s="9" t="s">
        <v>65</v>
      </c>
      <c r="D345" s="16" t="s">
        <v>295</v>
      </c>
      <c r="E345" s="11" t="s">
        <v>49</v>
      </c>
      <c r="F345" s="19">
        <v>582</v>
      </c>
      <c r="G345" s="22">
        <v>621.20000000000005</v>
      </c>
      <c r="H345" s="100">
        <f t="shared" si="36"/>
        <v>806.94</v>
      </c>
      <c r="I345" s="100">
        <f t="shared" si="37"/>
        <v>469639.08</v>
      </c>
    </row>
    <row r="346" spans="1:10" ht="26.1" customHeight="1" x14ac:dyDescent="0.2">
      <c r="A346" s="9" t="s">
        <v>1236</v>
      </c>
      <c r="B346" s="10">
        <v>804039</v>
      </c>
      <c r="C346" s="9" t="s">
        <v>65</v>
      </c>
      <c r="D346" s="16" t="s">
        <v>296</v>
      </c>
      <c r="E346" s="11" t="s">
        <v>49</v>
      </c>
      <c r="F346" s="19">
        <v>238</v>
      </c>
      <c r="G346" s="22">
        <v>857.85</v>
      </c>
      <c r="H346" s="100">
        <f t="shared" si="36"/>
        <v>1114.3499999999999</v>
      </c>
      <c r="I346" s="100">
        <f t="shared" si="37"/>
        <v>265215.3</v>
      </c>
    </row>
    <row r="347" spans="1:10" ht="26.1" customHeight="1" x14ac:dyDescent="0.2">
      <c r="A347" s="9" t="s">
        <v>1237</v>
      </c>
      <c r="B347" s="10">
        <v>804047</v>
      </c>
      <c r="C347" s="9" t="s">
        <v>65</v>
      </c>
      <c r="D347" s="16" t="s">
        <v>297</v>
      </c>
      <c r="E347" s="11" t="s">
        <v>49</v>
      </c>
      <c r="F347" s="19">
        <v>15</v>
      </c>
      <c r="G347" s="22">
        <v>1189.77</v>
      </c>
      <c r="H347" s="100">
        <f t="shared" si="36"/>
        <v>1545.51</v>
      </c>
      <c r="I347" s="100">
        <f t="shared" si="37"/>
        <v>23182.65</v>
      </c>
    </row>
    <row r="348" spans="1:10" ht="26.1" customHeight="1" x14ac:dyDescent="0.2">
      <c r="A348" s="9" t="s">
        <v>1238</v>
      </c>
      <c r="B348" s="10">
        <v>804025</v>
      </c>
      <c r="C348" s="9" t="s">
        <v>65</v>
      </c>
      <c r="D348" s="16" t="s">
        <v>298</v>
      </c>
      <c r="E348" s="11" t="s">
        <v>49</v>
      </c>
      <c r="F348" s="19">
        <v>1204</v>
      </c>
      <c r="G348" s="22">
        <v>454.04</v>
      </c>
      <c r="H348" s="100">
        <f t="shared" si="36"/>
        <v>589.79999999999995</v>
      </c>
      <c r="I348" s="100">
        <f t="shared" si="37"/>
        <v>710119.2</v>
      </c>
    </row>
    <row r="349" spans="1:10" ht="26.1" customHeight="1" x14ac:dyDescent="0.2">
      <c r="A349" s="9" t="s">
        <v>1239</v>
      </c>
      <c r="B349" s="10">
        <v>804027</v>
      </c>
      <c r="C349" s="9" t="s">
        <v>65</v>
      </c>
      <c r="D349" s="16" t="s">
        <v>316</v>
      </c>
      <c r="E349" s="11" t="s">
        <v>49</v>
      </c>
      <c r="F349" s="19">
        <v>93</v>
      </c>
      <c r="G349" s="22">
        <v>530.54</v>
      </c>
      <c r="H349" s="100">
        <f t="shared" si="36"/>
        <v>689.17</v>
      </c>
      <c r="I349" s="100">
        <f t="shared" si="37"/>
        <v>64092.81</v>
      </c>
    </row>
    <row r="350" spans="1:10" ht="26.1" customHeight="1" x14ac:dyDescent="0.2">
      <c r="A350" s="9" t="s">
        <v>1240</v>
      </c>
      <c r="B350" s="10">
        <v>804035</v>
      </c>
      <c r="C350" s="9" t="s">
        <v>65</v>
      </c>
      <c r="D350" s="16" t="s">
        <v>317</v>
      </c>
      <c r="E350" s="11" t="s">
        <v>49</v>
      </c>
      <c r="F350" s="19">
        <v>14</v>
      </c>
      <c r="G350" s="22">
        <v>707.29</v>
      </c>
      <c r="H350" s="100">
        <f t="shared" si="36"/>
        <v>918.77</v>
      </c>
      <c r="I350" s="100">
        <f t="shared" si="37"/>
        <v>12862.78</v>
      </c>
    </row>
    <row r="351" spans="1:10" ht="26.1" customHeight="1" x14ac:dyDescent="0.2">
      <c r="A351" s="9" t="s">
        <v>1241</v>
      </c>
      <c r="B351" s="10">
        <v>804041</v>
      </c>
      <c r="C351" s="9" t="s">
        <v>65</v>
      </c>
      <c r="D351" s="16" t="s">
        <v>318</v>
      </c>
      <c r="E351" s="11" t="s">
        <v>49</v>
      </c>
      <c r="F351" s="19">
        <v>21</v>
      </c>
      <c r="G351" s="22">
        <v>911.92</v>
      </c>
      <c r="H351" s="100">
        <f t="shared" si="36"/>
        <v>1184.58</v>
      </c>
      <c r="I351" s="100">
        <f t="shared" si="37"/>
        <v>24876.18</v>
      </c>
    </row>
    <row r="352" spans="1:10" ht="26.1" customHeight="1" x14ac:dyDescent="0.2">
      <c r="A352" s="9" t="s">
        <v>1242</v>
      </c>
      <c r="B352" s="10">
        <v>2003407</v>
      </c>
      <c r="C352" s="9" t="s">
        <v>65</v>
      </c>
      <c r="D352" s="16" t="s">
        <v>319</v>
      </c>
      <c r="E352" s="11" t="s">
        <v>49</v>
      </c>
      <c r="F352" s="19">
        <v>42</v>
      </c>
      <c r="G352" s="22">
        <v>285.58</v>
      </c>
      <c r="H352" s="100">
        <f t="shared" si="36"/>
        <v>370.97</v>
      </c>
      <c r="I352" s="100">
        <f t="shared" si="37"/>
        <v>15580.74</v>
      </c>
    </row>
    <row r="353" spans="1:10" ht="26.1" customHeight="1" x14ac:dyDescent="0.2">
      <c r="A353" s="9" t="s">
        <v>1243</v>
      </c>
      <c r="B353" s="10">
        <v>2003453</v>
      </c>
      <c r="C353" s="9" t="s">
        <v>65</v>
      </c>
      <c r="D353" s="16" t="s">
        <v>320</v>
      </c>
      <c r="E353" s="11" t="s">
        <v>129</v>
      </c>
      <c r="F353" s="19">
        <v>3</v>
      </c>
      <c r="G353" s="22">
        <v>1522.44</v>
      </c>
      <c r="H353" s="100">
        <f t="shared" si="36"/>
        <v>1977.65</v>
      </c>
      <c r="I353" s="100">
        <f t="shared" si="37"/>
        <v>5932.95</v>
      </c>
    </row>
    <row r="354" spans="1:10" ht="24.2" customHeight="1" x14ac:dyDescent="0.2">
      <c r="A354" s="9" t="s">
        <v>1244</v>
      </c>
      <c r="B354" s="10">
        <v>4413200</v>
      </c>
      <c r="C354" s="9" t="s">
        <v>65</v>
      </c>
      <c r="D354" s="16" t="s">
        <v>321</v>
      </c>
      <c r="E354" s="11" t="s">
        <v>26</v>
      </c>
      <c r="F354" s="19">
        <v>211</v>
      </c>
      <c r="G354" s="22">
        <v>12.2</v>
      </c>
      <c r="H354" s="100">
        <f t="shared" si="36"/>
        <v>15.85</v>
      </c>
      <c r="I354" s="100">
        <f t="shared" si="37"/>
        <v>3344.35</v>
      </c>
    </row>
    <row r="355" spans="1:10" ht="26.1" customHeight="1" x14ac:dyDescent="0.2">
      <c r="A355" s="9" t="s">
        <v>1245</v>
      </c>
      <c r="B355" s="10">
        <v>2003678</v>
      </c>
      <c r="C355" s="9" t="s">
        <v>65</v>
      </c>
      <c r="D355" s="16" t="s">
        <v>299</v>
      </c>
      <c r="E355" s="11" t="s">
        <v>129</v>
      </c>
      <c r="F355" s="19">
        <v>99</v>
      </c>
      <c r="G355" s="22">
        <v>2185.8200000000002</v>
      </c>
      <c r="H355" s="100">
        <f t="shared" si="36"/>
        <v>2839.38</v>
      </c>
      <c r="I355" s="100">
        <f t="shared" si="37"/>
        <v>281098.62</v>
      </c>
    </row>
    <row r="356" spans="1:10" ht="39" customHeight="1" x14ac:dyDescent="0.2">
      <c r="A356" s="9" t="s">
        <v>1246</v>
      </c>
      <c r="B356" s="10">
        <v>94293</v>
      </c>
      <c r="C356" s="9" t="s">
        <v>24</v>
      </c>
      <c r="D356" s="16" t="s">
        <v>305</v>
      </c>
      <c r="E356" s="11" t="s">
        <v>95</v>
      </c>
      <c r="F356" s="19">
        <v>19</v>
      </c>
      <c r="G356" s="22">
        <v>212</v>
      </c>
      <c r="H356" s="100">
        <f t="shared" si="36"/>
        <v>275.39</v>
      </c>
      <c r="I356" s="100">
        <f t="shared" si="37"/>
        <v>5232.41</v>
      </c>
    </row>
    <row r="357" spans="1:10" ht="26.1" customHeight="1" x14ac:dyDescent="0.2">
      <c r="A357" s="9" t="s">
        <v>1247</v>
      </c>
      <c r="B357" s="10">
        <v>3106119</v>
      </c>
      <c r="C357" s="9" t="s">
        <v>65</v>
      </c>
      <c r="D357" s="16" t="s">
        <v>322</v>
      </c>
      <c r="E357" s="11" t="s">
        <v>26</v>
      </c>
      <c r="F357" s="19">
        <v>264</v>
      </c>
      <c r="G357" s="22">
        <v>155.34</v>
      </c>
      <c r="H357" s="100">
        <f t="shared" si="36"/>
        <v>201.79</v>
      </c>
      <c r="I357" s="100">
        <f t="shared" si="37"/>
        <v>53272.56</v>
      </c>
    </row>
    <row r="358" spans="1:10" ht="26.1" customHeight="1" x14ac:dyDescent="0.2">
      <c r="A358" s="9" t="s">
        <v>2292</v>
      </c>
      <c r="B358" s="10">
        <v>407819</v>
      </c>
      <c r="C358" s="9" t="s">
        <v>65</v>
      </c>
      <c r="D358" s="16" t="s">
        <v>323</v>
      </c>
      <c r="E358" s="11" t="s">
        <v>324</v>
      </c>
      <c r="F358" s="19">
        <v>1748</v>
      </c>
      <c r="G358" s="22">
        <v>11.38</v>
      </c>
      <c r="H358" s="100">
        <f t="shared" si="36"/>
        <v>14.78</v>
      </c>
      <c r="I358" s="100">
        <f t="shared" si="37"/>
        <v>25835.439999999999</v>
      </c>
    </row>
    <row r="359" spans="1:10" ht="26.1" customHeight="1" x14ac:dyDescent="0.2">
      <c r="A359" s="9" t="s">
        <v>2297</v>
      </c>
      <c r="B359" s="10">
        <v>1107892</v>
      </c>
      <c r="C359" s="9" t="s">
        <v>65</v>
      </c>
      <c r="D359" s="16" t="s">
        <v>325</v>
      </c>
      <c r="E359" s="11" t="s">
        <v>38</v>
      </c>
      <c r="F359" s="19">
        <v>34</v>
      </c>
      <c r="G359" s="22">
        <v>561.73</v>
      </c>
      <c r="H359" s="100">
        <f t="shared" si="36"/>
        <v>729.69</v>
      </c>
      <c r="I359" s="100">
        <f t="shared" si="37"/>
        <v>24809.46</v>
      </c>
    </row>
    <row r="360" spans="1:10" ht="24.2" customHeight="1" x14ac:dyDescent="0.2">
      <c r="A360" s="24" t="s">
        <v>1248</v>
      </c>
      <c r="B360" s="24"/>
      <c r="C360" s="24"/>
      <c r="D360" s="25" t="s">
        <v>326</v>
      </c>
      <c r="E360" s="24"/>
      <c r="F360" s="26"/>
      <c r="G360" s="27"/>
      <c r="H360" s="106"/>
      <c r="I360" s="117">
        <f>SUM(I361:I383)</f>
        <v>7581291.1399999997</v>
      </c>
    </row>
    <row r="361" spans="1:10" ht="26.1" customHeight="1" x14ac:dyDescent="0.2">
      <c r="A361" s="9" t="s">
        <v>1249</v>
      </c>
      <c r="B361" s="10">
        <v>97636</v>
      </c>
      <c r="C361" s="9" t="s">
        <v>24</v>
      </c>
      <c r="D361" s="16" t="s">
        <v>310</v>
      </c>
      <c r="E361" s="11" t="s">
        <v>26</v>
      </c>
      <c r="F361" s="19">
        <v>10672</v>
      </c>
      <c r="G361" s="22">
        <v>17.96</v>
      </c>
      <c r="H361" s="100">
        <f t="shared" ref="H361:H383" si="40">ROUND(G361 * (1 + 29.9 / 100), 2)</f>
        <v>23.33</v>
      </c>
      <c r="I361" s="100">
        <f t="shared" ref="I361:I383" si="41">ROUND(F361 * H361, 2)</f>
        <v>248977.76</v>
      </c>
    </row>
    <row r="362" spans="1:10" ht="39" customHeight="1" x14ac:dyDescent="0.2">
      <c r="A362" s="9" t="s">
        <v>1250</v>
      </c>
      <c r="B362" s="10">
        <v>97914</v>
      </c>
      <c r="C362" s="9" t="s">
        <v>24</v>
      </c>
      <c r="D362" s="16" t="s">
        <v>63</v>
      </c>
      <c r="E362" s="11" t="s">
        <v>64</v>
      </c>
      <c r="F362" s="19">
        <v>533.6</v>
      </c>
      <c r="G362" s="22">
        <v>2.64</v>
      </c>
      <c r="H362" s="100">
        <f t="shared" si="40"/>
        <v>3.43</v>
      </c>
      <c r="I362" s="100">
        <f t="shared" si="41"/>
        <v>1830.25</v>
      </c>
    </row>
    <row r="363" spans="1:10" ht="26.1" customHeight="1" x14ac:dyDescent="0.2">
      <c r="A363" s="9" t="s">
        <v>1251</v>
      </c>
      <c r="B363" s="10">
        <v>4805757</v>
      </c>
      <c r="C363" s="9" t="s">
        <v>65</v>
      </c>
      <c r="D363" s="16" t="s">
        <v>2245</v>
      </c>
      <c r="E363" s="11" t="s">
        <v>38</v>
      </c>
      <c r="F363" s="19">
        <v>172</v>
      </c>
      <c r="G363" s="22">
        <v>7.1</v>
      </c>
      <c r="H363" s="100">
        <f t="shared" si="40"/>
        <v>9.2200000000000006</v>
      </c>
      <c r="I363" s="100">
        <f t="shared" si="41"/>
        <v>1585.84</v>
      </c>
    </row>
    <row r="364" spans="1:10" ht="52.15" customHeight="1" x14ac:dyDescent="0.2">
      <c r="A364" s="9" t="s">
        <v>1252</v>
      </c>
      <c r="B364" s="10">
        <v>5501880</v>
      </c>
      <c r="C364" s="9" t="s">
        <v>65</v>
      </c>
      <c r="D364" s="16" t="s">
        <v>327</v>
      </c>
      <c r="E364" s="11" t="s">
        <v>38</v>
      </c>
      <c r="F364" s="19">
        <v>172</v>
      </c>
      <c r="G364" s="22">
        <v>12.15</v>
      </c>
      <c r="H364" s="100">
        <f t="shared" si="40"/>
        <v>15.78</v>
      </c>
      <c r="I364" s="100">
        <f t="shared" si="41"/>
        <v>2714.16</v>
      </c>
    </row>
    <row r="365" spans="1:10" ht="26.1" customHeight="1" x14ac:dyDescent="0.2">
      <c r="A365" s="9" t="s">
        <v>1253</v>
      </c>
      <c r="B365" s="10">
        <v>4805757</v>
      </c>
      <c r="C365" s="9" t="s">
        <v>65</v>
      </c>
      <c r="D365" s="16" t="s">
        <v>2246</v>
      </c>
      <c r="E365" s="11" t="s">
        <v>38</v>
      </c>
      <c r="F365" s="19">
        <v>22162</v>
      </c>
      <c r="G365" s="22">
        <v>7.1</v>
      </c>
      <c r="H365" s="100">
        <f t="shared" si="40"/>
        <v>9.2200000000000006</v>
      </c>
      <c r="I365" s="100">
        <f t="shared" si="41"/>
        <v>204333.64</v>
      </c>
    </row>
    <row r="366" spans="1:10" ht="24.2" customHeight="1" x14ac:dyDescent="0.2">
      <c r="A366" s="9" t="s">
        <v>1254</v>
      </c>
      <c r="B366" s="10">
        <v>4815671</v>
      </c>
      <c r="C366" s="9" t="s">
        <v>65</v>
      </c>
      <c r="D366" s="16" t="s">
        <v>289</v>
      </c>
      <c r="E366" s="11" t="s">
        <v>38</v>
      </c>
      <c r="F366" s="19">
        <v>22162</v>
      </c>
      <c r="G366" s="22">
        <v>14.26</v>
      </c>
      <c r="H366" s="100">
        <f t="shared" si="40"/>
        <v>18.52</v>
      </c>
      <c r="I366" s="100">
        <f t="shared" si="41"/>
        <v>410440.24</v>
      </c>
    </row>
    <row r="367" spans="1:10" ht="38.25" x14ac:dyDescent="0.2">
      <c r="A367" s="9" t="s">
        <v>1255</v>
      </c>
      <c r="B367" s="94" t="s">
        <v>2304</v>
      </c>
      <c r="C367" s="90" t="s">
        <v>47</v>
      </c>
      <c r="D367" s="91" t="s">
        <v>2300</v>
      </c>
      <c r="E367" s="95" t="s">
        <v>38</v>
      </c>
      <c r="F367" s="92">
        <v>4802.3999999999996</v>
      </c>
      <c r="G367" s="93">
        <v>12.9</v>
      </c>
      <c r="H367" s="107">
        <f t="shared" si="40"/>
        <v>16.760000000000002</v>
      </c>
      <c r="I367" s="107">
        <f t="shared" si="41"/>
        <v>80488.22</v>
      </c>
      <c r="J367" s="96" t="s">
        <v>2286</v>
      </c>
    </row>
    <row r="368" spans="1:10" ht="24.2" customHeight="1" x14ac:dyDescent="0.2">
      <c r="A368" s="9" t="s">
        <v>1256</v>
      </c>
      <c r="B368" s="10">
        <v>4011351</v>
      </c>
      <c r="C368" s="9" t="s">
        <v>65</v>
      </c>
      <c r="D368" s="16" t="s">
        <v>278</v>
      </c>
      <c r="E368" s="11" t="s">
        <v>26</v>
      </c>
      <c r="F368" s="19">
        <v>10672</v>
      </c>
      <c r="G368" s="22">
        <v>5.74</v>
      </c>
      <c r="H368" s="100">
        <f t="shared" si="40"/>
        <v>7.46</v>
      </c>
      <c r="I368" s="100">
        <f t="shared" si="41"/>
        <v>79613.119999999995</v>
      </c>
    </row>
    <row r="369" spans="1:10" ht="39" customHeight="1" x14ac:dyDescent="0.2">
      <c r="A369" s="9" t="s">
        <v>1257</v>
      </c>
      <c r="B369" s="10">
        <v>101581</v>
      </c>
      <c r="C369" s="9" t="s">
        <v>24</v>
      </c>
      <c r="D369" s="16" t="s">
        <v>312</v>
      </c>
      <c r="E369" s="11" t="s">
        <v>26</v>
      </c>
      <c r="F369" s="19">
        <v>26757.599999999999</v>
      </c>
      <c r="G369" s="22">
        <v>36.69</v>
      </c>
      <c r="H369" s="100">
        <f t="shared" si="40"/>
        <v>47.66</v>
      </c>
      <c r="I369" s="100">
        <f t="shared" si="41"/>
        <v>1275267.22</v>
      </c>
    </row>
    <row r="370" spans="1:10" ht="38.25" x14ac:dyDescent="0.2">
      <c r="A370" s="9" t="s">
        <v>1258</v>
      </c>
      <c r="B370" s="94" t="s">
        <v>2304</v>
      </c>
      <c r="C370" s="90" t="s">
        <v>47</v>
      </c>
      <c r="D370" s="91" t="s">
        <v>2301</v>
      </c>
      <c r="E370" s="95" t="s">
        <v>38</v>
      </c>
      <c r="F370" s="92">
        <v>467.5</v>
      </c>
      <c r="G370" s="93">
        <v>12.9</v>
      </c>
      <c r="H370" s="107">
        <f t="shared" ref="H370" si="42">ROUND(G370 * (1 + 29.9 / 100), 2)</f>
        <v>16.760000000000002</v>
      </c>
      <c r="I370" s="107">
        <f t="shared" ref="I370" si="43">ROUND(F370 * H370, 2)</f>
        <v>7835.3</v>
      </c>
      <c r="J370" s="96" t="s">
        <v>2286</v>
      </c>
    </row>
    <row r="371" spans="1:10" ht="26.1" customHeight="1" x14ac:dyDescent="0.2">
      <c r="A371" s="9" t="s">
        <v>1259</v>
      </c>
      <c r="B371" s="10">
        <v>804377</v>
      </c>
      <c r="C371" s="9" t="s">
        <v>65</v>
      </c>
      <c r="D371" s="16" t="s">
        <v>291</v>
      </c>
      <c r="E371" s="11" t="s">
        <v>129</v>
      </c>
      <c r="F371" s="19">
        <v>2</v>
      </c>
      <c r="G371" s="22">
        <v>1140.1099999999999</v>
      </c>
      <c r="H371" s="100">
        <f t="shared" si="40"/>
        <v>1481</v>
      </c>
      <c r="I371" s="100">
        <f t="shared" si="41"/>
        <v>2962</v>
      </c>
    </row>
    <row r="372" spans="1:10" ht="26.1" customHeight="1" x14ac:dyDescent="0.2">
      <c r="A372" s="9" t="s">
        <v>1260</v>
      </c>
      <c r="B372" s="10">
        <v>804101</v>
      </c>
      <c r="C372" s="9" t="s">
        <v>65</v>
      </c>
      <c r="D372" s="16" t="s">
        <v>302</v>
      </c>
      <c r="E372" s="11" t="s">
        <v>129</v>
      </c>
      <c r="F372" s="19">
        <v>7</v>
      </c>
      <c r="G372" s="22">
        <v>1360.89</v>
      </c>
      <c r="H372" s="100">
        <f t="shared" si="40"/>
        <v>1767.8</v>
      </c>
      <c r="I372" s="100">
        <f t="shared" si="41"/>
        <v>12374.6</v>
      </c>
    </row>
    <row r="373" spans="1:10" ht="26.1" customHeight="1" x14ac:dyDescent="0.2">
      <c r="A373" s="9" t="s">
        <v>1261</v>
      </c>
      <c r="B373" s="10">
        <v>804121</v>
      </c>
      <c r="C373" s="9" t="s">
        <v>65</v>
      </c>
      <c r="D373" s="16" t="s">
        <v>292</v>
      </c>
      <c r="E373" s="11" t="s">
        <v>129</v>
      </c>
      <c r="F373" s="19">
        <v>2</v>
      </c>
      <c r="G373" s="22">
        <v>2052.0100000000002</v>
      </c>
      <c r="H373" s="100">
        <f t="shared" si="40"/>
        <v>2665.56</v>
      </c>
      <c r="I373" s="100">
        <f t="shared" si="41"/>
        <v>5331.12</v>
      </c>
    </row>
    <row r="374" spans="1:10" ht="26.1" customHeight="1" x14ac:dyDescent="0.2">
      <c r="A374" s="9" t="s">
        <v>1262</v>
      </c>
      <c r="B374" s="10">
        <v>2003636</v>
      </c>
      <c r="C374" s="9" t="s">
        <v>65</v>
      </c>
      <c r="D374" s="16" t="s">
        <v>328</v>
      </c>
      <c r="E374" s="11" t="s">
        <v>129</v>
      </c>
      <c r="F374" s="19">
        <v>190</v>
      </c>
      <c r="G374" s="22">
        <v>2068.7600000000002</v>
      </c>
      <c r="H374" s="100">
        <f t="shared" si="40"/>
        <v>2687.32</v>
      </c>
      <c r="I374" s="100">
        <f t="shared" si="41"/>
        <v>510590.8</v>
      </c>
    </row>
    <row r="375" spans="1:10" ht="26.1" customHeight="1" x14ac:dyDescent="0.2">
      <c r="A375" s="9" t="s">
        <v>1263</v>
      </c>
      <c r="B375" s="10">
        <v>804023</v>
      </c>
      <c r="C375" s="9" t="s">
        <v>65</v>
      </c>
      <c r="D375" s="16" t="s">
        <v>294</v>
      </c>
      <c r="E375" s="11" t="s">
        <v>49</v>
      </c>
      <c r="F375" s="19">
        <v>5924</v>
      </c>
      <c r="G375" s="22">
        <v>434.35</v>
      </c>
      <c r="H375" s="100">
        <f t="shared" si="40"/>
        <v>564.22</v>
      </c>
      <c r="I375" s="100">
        <f t="shared" si="41"/>
        <v>3342439.28</v>
      </c>
    </row>
    <row r="376" spans="1:10" ht="26.1" customHeight="1" x14ac:dyDescent="0.2">
      <c r="A376" s="9" t="s">
        <v>1264</v>
      </c>
      <c r="B376" s="10">
        <v>804031</v>
      </c>
      <c r="C376" s="9" t="s">
        <v>65</v>
      </c>
      <c r="D376" s="16" t="s">
        <v>295</v>
      </c>
      <c r="E376" s="11" t="s">
        <v>49</v>
      </c>
      <c r="F376" s="19">
        <v>522</v>
      </c>
      <c r="G376" s="22">
        <v>621.20000000000005</v>
      </c>
      <c r="H376" s="100">
        <f t="shared" si="40"/>
        <v>806.94</v>
      </c>
      <c r="I376" s="100">
        <f t="shared" si="41"/>
        <v>421222.68</v>
      </c>
    </row>
    <row r="377" spans="1:10" ht="26.1" customHeight="1" x14ac:dyDescent="0.2">
      <c r="A377" s="9" t="s">
        <v>1265</v>
      </c>
      <c r="B377" s="10">
        <v>804039</v>
      </c>
      <c r="C377" s="9" t="s">
        <v>65</v>
      </c>
      <c r="D377" s="16" t="s">
        <v>296</v>
      </c>
      <c r="E377" s="11" t="s">
        <v>49</v>
      </c>
      <c r="F377" s="19">
        <v>127</v>
      </c>
      <c r="G377" s="22">
        <v>857.85</v>
      </c>
      <c r="H377" s="100">
        <f t="shared" si="40"/>
        <v>1114.3499999999999</v>
      </c>
      <c r="I377" s="100">
        <f t="shared" si="41"/>
        <v>141522.45000000001</v>
      </c>
    </row>
    <row r="378" spans="1:10" ht="26.1" customHeight="1" x14ac:dyDescent="0.2">
      <c r="A378" s="9" t="s">
        <v>1266</v>
      </c>
      <c r="B378" s="10">
        <v>2003407</v>
      </c>
      <c r="C378" s="9" t="s">
        <v>65</v>
      </c>
      <c r="D378" s="16" t="s">
        <v>319</v>
      </c>
      <c r="E378" s="11" t="s">
        <v>49</v>
      </c>
      <c r="F378" s="19">
        <v>136</v>
      </c>
      <c r="G378" s="22">
        <v>285.58</v>
      </c>
      <c r="H378" s="100">
        <f t="shared" si="40"/>
        <v>370.97</v>
      </c>
      <c r="I378" s="100">
        <f t="shared" si="41"/>
        <v>50451.92</v>
      </c>
    </row>
    <row r="379" spans="1:10" ht="26.1" customHeight="1" x14ac:dyDescent="0.2">
      <c r="A379" s="9" t="s">
        <v>1267</v>
      </c>
      <c r="B379" s="10">
        <v>2003453</v>
      </c>
      <c r="C379" s="9" t="s">
        <v>65</v>
      </c>
      <c r="D379" s="16" t="s">
        <v>320</v>
      </c>
      <c r="E379" s="11" t="s">
        <v>129</v>
      </c>
      <c r="F379" s="19">
        <v>11</v>
      </c>
      <c r="G379" s="22">
        <v>1522.44</v>
      </c>
      <c r="H379" s="100">
        <f t="shared" si="40"/>
        <v>1977.65</v>
      </c>
      <c r="I379" s="100">
        <f t="shared" si="41"/>
        <v>21754.15</v>
      </c>
    </row>
    <row r="380" spans="1:10" ht="26.1" customHeight="1" x14ac:dyDescent="0.2">
      <c r="A380" s="9" t="s">
        <v>1268</v>
      </c>
      <c r="B380" s="10">
        <v>2003678</v>
      </c>
      <c r="C380" s="9" t="s">
        <v>65</v>
      </c>
      <c r="D380" s="16" t="s">
        <v>299</v>
      </c>
      <c r="E380" s="11" t="s">
        <v>129</v>
      </c>
      <c r="F380" s="19">
        <v>142</v>
      </c>
      <c r="G380" s="22">
        <v>2185.8200000000002</v>
      </c>
      <c r="H380" s="100">
        <f t="shared" si="40"/>
        <v>2839.38</v>
      </c>
      <c r="I380" s="100">
        <f t="shared" si="41"/>
        <v>403191.96</v>
      </c>
    </row>
    <row r="381" spans="1:10" ht="26.1" customHeight="1" x14ac:dyDescent="0.2">
      <c r="A381" s="9" t="s">
        <v>1269</v>
      </c>
      <c r="B381" s="10">
        <v>3106119</v>
      </c>
      <c r="C381" s="9" t="s">
        <v>65</v>
      </c>
      <c r="D381" s="16" t="s">
        <v>322</v>
      </c>
      <c r="E381" s="11" t="s">
        <v>26</v>
      </c>
      <c r="F381" s="19">
        <v>921</v>
      </c>
      <c r="G381" s="22">
        <v>155.34</v>
      </c>
      <c r="H381" s="100">
        <f t="shared" si="40"/>
        <v>201.79</v>
      </c>
      <c r="I381" s="100">
        <f t="shared" si="41"/>
        <v>185848.59</v>
      </c>
    </row>
    <row r="382" spans="1:10" ht="26.1" customHeight="1" x14ac:dyDescent="0.2">
      <c r="A382" s="9" t="s">
        <v>2293</v>
      </c>
      <c r="B382" s="10">
        <v>407819</v>
      </c>
      <c r="C382" s="9" t="s">
        <v>65</v>
      </c>
      <c r="D382" s="16" t="s">
        <v>323</v>
      </c>
      <c r="E382" s="11" t="s">
        <v>324</v>
      </c>
      <c r="F382" s="19">
        <v>5810</v>
      </c>
      <c r="G382" s="22">
        <v>11.38</v>
      </c>
      <c r="H382" s="100">
        <f t="shared" si="40"/>
        <v>14.78</v>
      </c>
      <c r="I382" s="100">
        <f t="shared" si="41"/>
        <v>85871.8</v>
      </c>
    </row>
    <row r="383" spans="1:10" ht="26.1" customHeight="1" x14ac:dyDescent="0.2">
      <c r="A383" s="9" t="s">
        <v>2298</v>
      </c>
      <c r="B383" s="10">
        <v>1107892</v>
      </c>
      <c r="C383" s="9" t="s">
        <v>65</v>
      </c>
      <c r="D383" s="16" t="s">
        <v>325</v>
      </c>
      <c r="E383" s="11" t="s">
        <v>38</v>
      </c>
      <c r="F383" s="19">
        <v>116</v>
      </c>
      <c r="G383" s="22">
        <v>561.73</v>
      </c>
      <c r="H383" s="100">
        <f t="shared" si="40"/>
        <v>729.69</v>
      </c>
      <c r="I383" s="100">
        <f t="shared" si="41"/>
        <v>84644.04</v>
      </c>
    </row>
    <row r="384" spans="1:10" ht="24.2" customHeight="1" x14ac:dyDescent="0.2">
      <c r="A384" s="8">
        <v>11</v>
      </c>
      <c r="B384" s="8"/>
      <c r="C384" s="8"/>
      <c r="D384" s="15" t="s">
        <v>329</v>
      </c>
      <c r="E384" s="8"/>
      <c r="F384" s="18"/>
      <c r="G384" s="21"/>
      <c r="H384" s="105"/>
      <c r="I384" s="116">
        <f>I385</f>
        <v>460085.86</v>
      </c>
    </row>
    <row r="385" spans="1:9" ht="24.2" customHeight="1" x14ac:dyDescent="0.2">
      <c r="A385" s="24" t="s">
        <v>1270</v>
      </c>
      <c r="B385" s="24"/>
      <c r="C385" s="24"/>
      <c r="D385" s="25" t="s">
        <v>330</v>
      </c>
      <c r="E385" s="24"/>
      <c r="F385" s="26"/>
      <c r="G385" s="27"/>
      <c r="H385" s="106"/>
      <c r="I385" s="117">
        <f>SUM(I386:I395)</f>
        <v>460085.86</v>
      </c>
    </row>
    <row r="386" spans="1:9" ht="26.1" customHeight="1" x14ac:dyDescent="0.2">
      <c r="A386" s="9" t="s">
        <v>1271</v>
      </c>
      <c r="B386" s="10">
        <v>4413024</v>
      </c>
      <c r="C386" s="9" t="s">
        <v>65</v>
      </c>
      <c r="D386" s="16" t="s">
        <v>331</v>
      </c>
      <c r="E386" s="11" t="s">
        <v>26</v>
      </c>
      <c r="F386" s="19">
        <v>14356.75</v>
      </c>
      <c r="G386" s="22">
        <v>0.41</v>
      </c>
      <c r="H386" s="100">
        <f t="shared" ref="H386:H395" si="44">ROUND(G386 * (1 + 29.9 / 100), 2)</f>
        <v>0.53</v>
      </c>
      <c r="I386" s="100">
        <f t="shared" ref="I386:I395" si="45">ROUND(F386 * H386, 2)</f>
        <v>7609.08</v>
      </c>
    </row>
    <row r="387" spans="1:9" ht="24.2" customHeight="1" x14ac:dyDescent="0.2">
      <c r="A387" s="9" t="s">
        <v>1272</v>
      </c>
      <c r="B387" s="10">
        <v>98509</v>
      </c>
      <c r="C387" s="9" t="s">
        <v>24</v>
      </c>
      <c r="D387" s="16" t="s">
        <v>332</v>
      </c>
      <c r="E387" s="11" t="s">
        <v>106</v>
      </c>
      <c r="F387" s="19">
        <v>349</v>
      </c>
      <c r="G387" s="22">
        <v>45.85</v>
      </c>
      <c r="H387" s="100">
        <f t="shared" si="44"/>
        <v>59.56</v>
      </c>
      <c r="I387" s="100">
        <f t="shared" si="45"/>
        <v>20786.439999999999</v>
      </c>
    </row>
    <row r="388" spans="1:9" ht="26.1" customHeight="1" x14ac:dyDescent="0.2">
      <c r="A388" s="9" t="s">
        <v>1273</v>
      </c>
      <c r="B388" s="10">
        <v>98510</v>
      </c>
      <c r="C388" s="9" t="s">
        <v>24</v>
      </c>
      <c r="D388" s="16" t="s">
        <v>333</v>
      </c>
      <c r="E388" s="11" t="s">
        <v>106</v>
      </c>
      <c r="F388" s="19">
        <v>108</v>
      </c>
      <c r="G388" s="22">
        <v>69.36</v>
      </c>
      <c r="H388" s="100">
        <f t="shared" si="44"/>
        <v>90.1</v>
      </c>
      <c r="I388" s="100">
        <f t="shared" si="45"/>
        <v>9730.7999999999993</v>
      </c>
    </row>
    <row r="389" spans="1:9" ht="39" customHeight="1" x14ac:dyDescent="0.2">
      <c r="A389" s="9" t="s">
        <v>1274</v>
      </c>
      <c r="B389" s="10">
        <v>98511</v>
      </c>
      <c r="C389" s="9" t="s">
        <v>24</v>
      </c>
      <c r="D389" s="16" t="s">
        <v>334</v>
      </c>
      <c r="E389" s="11" t="s">
        <v>106</v>
      </c>
      <c r="F389" s="19">
        <v>301</v>
      </c>
      <c r="G389" s="22">
        <v>131.51</v>
      </c>
      <c r="H389" s="100">
        <f t="shared" si="44"/>
        <v>170.83</v>
      </c>
      <c r="I389" s="100">
        <f t="shared" si="45"/>
        <v>51419.83</v>
      </c>
    </row>
    <row r="390" spans="1:9" ht="26.1" customHeight="1" x14ac:dyDescent="0.2">
      <c r="A390" s="9" t="s">
        <v>1275</v>
      </c>
      <c r="B390" s="10">
        <v>98516</v>
      </c>
      <c r="C390" s="9" t="s">
        <v>24</v>
      </c>
      <c r="D390" s="16" t="s">
        <v>335</v>
      </c>
      <c r="E390" s="11" t="s">
        <v>106</v>
      </c>
      <c r="F390" s="19">
        <v>116</v>
      </c>
      <c r="G390" s="22">
        <v>336.39</v>
      </c>
      <c r="H390" s="100">
        <f t="shared" si="44"/>
        <v>436.97</v>
      </c>
      <c r="I390" s="100">
        <f t="shared" si="45"/>
        <v>50688.52</v>
      </c>
    </row>
    <row r="391" spans="1:9" ht="24.2" customHeight="1" x14ac:dyDescent="0.2">
      <c r="A391" s="9" t="s">
        <v>1276</v>
      </c>
      <c r="B391" s="10">
        <v>98504</v>
      </c>
      <c r="C391" s="9" t="s">
        <v>24</v>
      </c>
      <c r="D391" s="16" t="s">
        <v>336</v>
      </c>
      <c r="E391" s="11" t="s">
        <v>26</v>
      </c>
      <c r="F391" s="19">
        <v>13994.03</v>
      </c>
      <c r="G391" s="22">
        <v>13.07</v>
      </c>
      <c r="H391" s="100">
        <f t="shared" si="44"/>
        <v>16.98</v>
      </c>
      <c r="I391" s="100">
        <f t="shared" si="45"/>
        <v>237618.63</v>
      </c>
    </row>
    <row r="392" spans="1:9" ht="24.2" customHeight="1" x14ac:dyDescent="0.2">
      <c r="A392" s="9" t="s">
        <v>1277</v>
      </c>
      <c r="B392" s="10">
        <v>98505</v>
      </c>
      <c r="C392" s="9" t="s">
        <v>24</v>
      </c>
      <c r="D392" s="16" t="s">
        <v>337</v>
      </c>
      <c r="E392" s="11" t="s">
        <v>26</v>
      </c>
      <c r="F392" s="19">
        <v>362.72</v>
      </c>
      <c r="G392" s="22">
        <v>65.98</v>
      </c>
      <c r="H392" s="100">
        <f t="shared" si="44"/>
        <v>85.71</v>
      </c>
      <c r="I392" s="100">
        <f t="shared" si="45"/>
        <v>31088.73</v>
      </c>
    </row>
    <row r="393" spans="1:9" ht="24.2" customHeight="1" x14ac:dyDescent="0.2">
      <c r="A393" s="9" t="s">
        <v>1278</v>
      </c>
      <c r="B393" s="10">
        <v>98519</v>
      </c>
      <c r="C393" s="9" t="s">
        <v>24</v>
      </c>
      <c r="D393" s="16" t="s">
        <v>338</v>
      </c>
      <c r="E393" s="11" t="s">
        <v>26</v>
      </c>
      <c r="F393" s="19">
        <v>14356.75</v>
      </c>
      <c r="G393" s="22">
        <v>1.82</v>
      </c>
      <c r="H393" s="100">
        <f t="shared" si="44"/>
        <v>2.36</v>
      </c>
      <c r="I393" s="100">
        <f t="shared" si="45"/>
        <v>33881.93</v>
      </c>
    </row>
    <row r="394" spans="1:9" ht="26.1" customHeight="1" x14ac:dyDescent="0.2">
      <c r="A394" s="9" t="s">
        <v>1279</v>
      </c>
      <c r="B394" s="10">
        <v>86916</v>
      </c>
      <c r="C394" s="9" t="s">
        <v>24</v>
      </c>
      <c r="D394" s="16" t="s">
        <v>339</v>
      </c>
      <c r="E394" s="11" t="s">
        <v>106</v>
      </c>
      <c r="F394" s="19">
        <v>37</v>
      </c>
      <c r="G394" s="22">
        <v>23.76</v>
      </c>
      <c r="H394" s="100">
        <f t="shared" si="44"/>
        <v>30.86</v>
      </c>
      <c r="I394" s="100">
        <f t="shared" si="45"/>
        <v>1141.82</v>
      </c>
    </row>
    <row r="395" spans="1:9" ht="39" customHeight="1" x14ac:dyDescent="0.2">
      <c r="A395" s="9" t="s">
        <v>1280</v>
      </c>
      <c r="B395" s="10">
        <v>89401</v>
      </c>
      <c r="C395" s="9" t="s">
        <v>24</v>
      </c>
      <c r="D395" s="16" t="s">
        <v>340</v>
      </c>
      <c r="E395" s="11" t="s">
        <v>95</v>
      </c>
      <c r="F395" s="19">
        <v>1224</v>
      </c>
      <c r="G395" s="22">
        <v>10.14</v>
      </c>
      <c r="H395" s="100">
        <f t="shared" si="44"/>
        <v>13.17</v>
      </c>
      <c r="I395" s="100">
        <f t="shared" si="45"/>
        <v>16120.08</v>
      </c>
    </row>
    <row r="396" spans="1:9" ht="24.2" customHeight="1" x14ac:dyDescent="0.2">
      <c r="A396" s="8">
        <v>12</v>
      </c>
      <c r="B396" s="8"/>
      <c r="C396" s="8"/>
      <c r="D396" s="15" t="s">
        <v>341</v>
      </c>
      <c r="E396" s="8"/>
      <c r="F396" s="18"/>
      <c r="G396" s="21"/>
      <c r="H396" s="105"/>
      <c r="I396" s="116">
        <f>SUM(I397,I403,I412,I418,I422,I431,I434,I442,I447)</f>
        <v>2131949.4299999997</v>
      </c>
    </row>
    <row r="397" spans="1:9" ht="24.2" customHeight="1" x14ac:dyDescent="0.2">
      <c r="A397" s="24" t="s">
        <v>1281</v>
      </c>
      <c r="B397" s="24"/>
      <c r="C397" s="24"/>
      <c r="D397" s="25" t="s">
        <v>342</v>
      </c>
      <c r="E397" s="24"/>
      <c r="F397" s="26"/>
      <c r="G397" s="27"/>
      <c r="H397" s="106"/>
      <c r="I397" s="117">
        <f>SUM(I398:I402)</f>
        <v>183879.36</v>
      </c>
    </row>
    <row r="398" spans="1:9" ht="39" customHeight="1" x14ac:dyDescent="0.2">
      <c r="A398" s="31" t="s">
        <v>1282</v>
      </c>
      <c r="B398" s="13">
        <v>11256</v>
      </c>
      <c r="C398" s="12" t="s">
        <v>24</v>
      </c>
      <c r="D398" s="17" t="s">
        <v>343</v>
      </c>
      <c r="E398" s="14" t="s">
        <v>106</v>
      </c>
      <c r="F398" s="20">
        <v>12</v>
      </c>
      <c r="G398" s="22">
        <v>384.89</v>
      </c>
      <c r="H398" s="109">
        <f>ROUND(G398 * (1 + 29.9 / 100), 2)</f>
        <v>499.97</v>
      </c>
      <c r="I398" s="109">
        <f>ROUND(F398 * H398, 2)</f>
        <v>5999.64</v>
      </c>
    </row>
    <row r="399" spans="1:9" ht="26.1" customHeight="1" x14ac:dyDescent="0.2">
      <c r="A399" s="12" t="s">
        <v>1283</v>
      </c>
      <c r="B399" s="13">
        <v>3302</v>
      </c>
      <c r="C399" s="12" t="s">
        <v>24</v>
      </c>
      <c r="D399" s="17" t="s">
        <v>344</v>
      </c>
      <c r="E399" s="14" t="s">
        <v>106</v>
      </c>
      <c r="F399" s="20">
        <v>18</v>
      </c>
      <c r="G399" s="22">
        <v>23.26</v>
      </c>
      <c r="H399" s="109">
        <f>ROUND(G399 * (1 + 29.9 / 100), 2)</f>
        <v>30.21</v>
      </c>
      <c r="I399" s="109">
        <f>ROUND(F399 * H399, 2)</f>
        <v>543.78</v>
      </c>
    </row>
    <row r="400" spans="1:9" ht="26.1" customHeight="1" x14ac:dyDescent="0.2">
      <c r="A400" s="9" t="s">
        <v>1284</v>
      </c>
      <c r="B400" s="10">
        <v>101546</v>
      </c>
      <c r="C400" s="9" t="s">
        <v>24</v>
      </c>
      <c r="D400" s="16" t="s">
        <v>345</v>
      </c>
      <c r="E400" s="11" t="s">
        <v>106</v>
      </c>
      <c r="F400" s="19">
        <v>36</v>
      </c>
      <c r="G400" s="22">
        <v>25.68</v>
      </c>
      <c r="H400" s="100">
        <f>ROUND(G400 * (1 + 29.9 / 100), 2)</f>
        <v>33.36</v>
      </c>
      <c r="I400" s="100">
        <f>ROUND(F400 * H400, 2)</f>
        <v>1200.96</v>
      </c>
    </row>
    <row r="401" spans="1:9" ht="26.1" customHeight="1" x14ac:dyDescent="0.2">
      <c r="A401" s="9" t="s">
        <v>1285</v>
      </c>
      <c r="B401" s="10">
        <v>102109</v>
      </c>
      <c r="C401" s="9" t="s">
        <v>24</v>
      </c>
      <c r="D401" s="16" t="s">
        <v>346</v>
      </c>
      <c r="E401" s="11" t="s">
        <v>106</v>
      </c>
      <c r="F401" s="19">
        <v>12</v>
      </c>
      <c r="G401" s="22">
        <v>69.02</v>
      </c>
      <c r="H401" s="100">
        <f>ROUND(G401 * (1 + 29.9 / 100), 2)</f>
        <v>89.66</v>
      </c>
      <c r="I401" s="100">
        <f>ROUND(F401 * H401, 2)</f>
        <v>1075.92</v>
      </c>
    </row>
    <row r="402" spans="1:9" ht="52.15" customHeight="1" x14ac:dyDescent="0.2">
      <c r="A402" s="9" t="s">
        <v>1286</v>
      </c>
      <c r="B402" s="10">
        <v>102106</v>
      </c>
      <c r="C402" s="9" t="s">
        <v>24</v>
      </c>
      <c r="D402" s="16" t="s">
        <v>347</v>
      </c>
      <c r="E402" s="11" t="s">
        <v>106</v>
      </c>
      <c r="F402" s="19">
        <v>6</v>
      </c>
      <c r="G402" s="22">
        <v>22460.75</v>
      </c>
      <c r="H402" s="100">
        <f>ROUND(G402 * (1 + 29.9 / 100), 2)</f>
        <v>29176.51</v>
      </c>
      <c r="I402" s="100">
        <f>ROUND(F402 * H402, 2)</f>
        <v>175059.06</v>
      </c>
    </row>
    <row r="403" spans="1:9" ht="24.2" customHeight="1" x14ac:dyDescent="0.2">
      <c r="A403" s="24" t="s">
        <v>1287</v>
      </c>
      <c r="B403" s="24"/>
      <c r="C403" s="24"/>
      <c r="D403" s="25" t="s">
        <v>111</v>
      </c>
      <c r="E403" s="24"/>
      <c r="F403" s="26"/>
      <c r="G403" s="27"/>
      <c r="H403" s="106"/>
      <c r="I403" s="117">
        <f>SUM(I404:I411)</f>
        <v>715372.5</v>
      </c>
    </row>
    <row r="404" spans="1:9" ht="24.2" customHeight="1" x14ac:dyDescent="0.2">
      <c r="A404" s="31" t="s">
        <v>1288</v>
      </c>
      <c r="B404" s="13">
        <v>862</v>
      </c>
      <c r="C404" s="12" t="s">
        <v>24</v>
      </c>
      <c r="D404" s="17" t="s">
        <v>348</v>
      </c>
      <c r="E404" s="14" t="s">
        <v>95</v>
      </c>
      <c r="F404" s="20">
        <v>270</v>
      </c>
      <c r="G404" s="22">
        <v>10.97</v>
      </c>
      <c r="H404" s="109">
        <f t="shared" ref="H404:H411" si="46">ROUND(G404 * (1 + 29.9 / 100), 2)</f>
        <v>14.25</v>
      </c>
      <c r="I404" s="109">
        <f t="shared" ref="I404:I411" si="47">ROUND(F404 * H404, 2)</f>
        <v>3847.5</v>
      </c>
    </row>
    <row r="405" spans="1:9" ht="39" customHeight="1" x14ac:dyDescent="0.2">
      <c r="A405" s="31" t="s">
        <v>1289</v>
      </c>
      <c r="B405" s="13">
        <v>980</v>
      </c>
      <c r="C405" s="12" t="s">
        <v>24</v>
      </c>
      <c r="D405" s="17" t="s">
        <v>349</v>
      </c>
      <c r="E405" s="14" t="s">
        <v>95</v>
      </c>
      <c r="F405" s="20">
        <v>3100</v>
      </c>
      <c r="G405" s="22">
        <v>10.6</v>
      </c>
      <c r="H405" s="109">
        <f t="shared" si="46"/>
        <v>13.77</v>
      </c>
      <c r="I405" s="109">
        <f t="shared" si="47"/>
        <v>42687</v>
      </c>
    </row>
    <row r="406" spans="1:9" ht="39" customHeight="1" x14ac:dyDescent="0.2">
      <c r="A406" s="31" t="s">
        <v>1290</v>
      </c>
      <c r="B406" s="13">
        <v>980</v>
      </c>
      <c r="C406" s="12" t="s">
        <v>24</v>
      </c>
      <c r="D406" s="17" t="s">
        <v>350</v>
      </c>
      <c r="E406" s="14" t="s">
        <v>95</v>
      </c>
      <c r="F406" s="20">
        <v>6200</v>
      </c>
      <c r="G406" s="22">
        <v>10.6</v>
      </c>
      <c r="H406" s="109">
        <f t="shared" si="46"/>
        <v>13.77</v>
      </c>
      <c r="I406" s="109">
        <f t="shared" si="47"/>
        <v>85374</v>
      </c>
    </row>
    <row r="407" spans="1:9" ht="39" customHeight="1" x14ac:dyDescent="0.2">
      <c r="A407" s="31" t="s">
        <v>1291</v>
      </c>
      <c r="B407" s="13">
        <v>979</v>
      </c>
      <c r="C407" s="12" t="s">
        <v>24</v>
      </c>
      <c r="D407" s="17" t="s">
        <v>351</v>
      </c>
      <c r="E407" s="14" t="s">
        <v>95</v>
      </c>
      <c r="F407" s="20">
        <v>5750</v>
      </c>
      <c r="G407" s="22">
        <v>15.14</v>
      </c>
      <c r="H407" s="109">
        <f t="shared" si="46"/>
        <v>19.670000000000002</v>
      </c>
      <c r="I407" s="109">
        <f t="shared" si="47"/>
        <v>113102.5</v>
      </c>
    </row>
    <row r="408" spans="1:9" ht="39" customHeight="1" x14ac:dyDescent="0.2">
      <c r="A408" s="31" t="s">
        <v>1292</v>
      </c>
      <c r="B408" s="13">
        <v>979</v>
      </c>
      <c r="C408" s="31" t="s">
        <v>24</v>
      </c>
      <c r="D408" s="17" t="s">
        <v>352</v>
      </c>
      <c r="E408" s="14" t="s">
        <v>95</v>
      </c>
      <c r="F408" s="20">
        <v>12450</v>
      </c>
      <c r="G408" s="22">
        <v>15.14</v>
      </c>
      <c r="H408" s="109">
        <f t="shared" si="46"/>
        <v>19.670000000000002</v>
      </c>
      <c r="I408" s="109">
        <f t="shared" si="47"/>
        <v>244891.5</v>
      </c>
    </row>
    <row r="409" spans="1:9" ht="39" customHeight="1" x14ac:dyDescent="0.2">
      <c r="A409" s="31" t="s">
        <v>1293</v>
      </c>
      <c r="B409" s="13">
        <v>979</v>
      </c>
      <c r="C409" s="31" t="s">
        <v>24</v>
      </c>
      <c r="D409" s="17" t="s">
        <v>353</v>
      </c>
      <c r="E409" s="14" t="s">
        <v>95</v>
      </c>
      <c r="F409" s="20">
        <v>7000</v>
      </c>
      <c r="G409" s="22">
        <v>15.14</v>
      </c>
      <c r="H409" s="109">
        <f t="shared" si="46"/>
        <v>19.670000000000002</v>
      </c>
      <c r="I409" s="109">
        <f t="shared" si="47"/>
        <v>137690</v>
      </c>
    </row>
    <row r="410" spans="1:9" ht="39" customHeight="1" x14ac:dyDescent="0.2">
      <c r="A410" s="31" t="s">
        <v>1294</v>
      </c>
      <c r="B410" s="13">
        <v>39232</v>
      </c>
      <c r="C410" s="12" t="s">
        <v>24</v>
      </c>
      <c r="D410" s="17" t="s">
        <v>354</v>
      </c>
      <c r="E410" s="14" t="s">
        <v>95</v>
      </c>
      <c r="F410" s="20">
        <v>950</v>
      </c>
      <c r="G410" s="22">
        <v>23.71</v>
      </c>
      <c r="H410" s="109">
        <f t="shared" si="46"/>
        <v>30.8</v>
      </c>
      <c r="I410" s="109">
        <f t="shared" si="47"/>
        <v>29260</v>
      </c>
    </row>
    <row r="411" spans="1:9" ht="39" customHeight="1" x14ac:dyDescent="0.2">
      <c r="A411" s="31" t="s">
        <v>1295</v>
      </c>
      <c r="B411" s="13">
        <v>39232</v>
      </c>
      <c r="C411" s="12" t="s">
        <v>24</v>
      </c>
      <c r="D411" s="17" t="s">
        <v>355</v>
      </c>
      <c r="E411" s="14" t="s">
        <v>95</v>
      </c>
      <c r="F411" s="20">
        <v>1900</v>
      </c>
      <c r="G411" s="22">
        <v>23.71</v>
      </c>
      <c r="H411" s="109">
        <f t="shared" si="46"/>
        <v>30.8</v>
      </c>
      <c r="I411" s="109">
        <f t="shared" si="47"/>
        <v>58520</v>
      </c>
    </row>
    <row r="412" spans="1:9" ht="24.2" customHeight="1" x14ac:dyDescent="0.2">
      <c r="A412" s="24" t="s">
        <v>1296</v>
      </c>
      <c r="B412" s="24"/>
      <c r="C412" s="24"/>
      <c r="D412" s="25" t="s">
        <v>356</v>
      </c>
      <c r="E412" s="24"/>
      <c r="F412" s="26"/>
      <c r="G412" s="27"/>
      <c r="H412" s="106"/>
      <c r="I412" s="117">
        <f>SUM(I413:I417)</f>
        <v>65866.48</v>
      </c>
    </row>
    <row r="413" spans="1:9" ht="26.1" customHeight="1" x14ac:dyDescent="0.2">
      <c r="A413" s="31" t="s">
        <v>1297</v>
      </c>
      <c r="B413" s="13">
        <v>1791</v>
      </c>
      <c r="C413" s="12" t="s">
        <v>24</v>
      </c>
      <c r="D413" s="17" t="s">
        <v>357</v>
      </c>
      <c r="E413" s="14" t="s">
        <v>106</v>
      </c>
      <c r="F413" s="20">
        <v>12</v>
      </c>
      <c r="G413" s="22">
        <v>217.12</v>
      </c>
      <c r="H413" s="109">
        <f>ROUND(G413 * (1 + 29.9 / 100), 2)</f>
        <v>282.04000000000002</v>
      </c>
      <c r="I413" s="109">
        <f>ROUND(F413 * H413, 2)</f>
        <v>3384.48</v>
      </c>
    </row>
    <row r="414" spans="1:9" ht="26.1" customHeight="1" x14ac:dyDescent="0.2">
      <c r="A414" s="31" t="s">
        <v>1298</v>
      </c>
      <c r="B414" s="13">
        <v>21135</v>
      </c>
      <c r="C414" s="12" t="s">
        <v>24</v>
      </c>
      <c r="D414" s="17" t="s">
        <v>358</v>
      </c>
      <c r="E414" s="14" t="s">
        <v>95</v>
      </c>
      <c r="F414" s="20">
        <v>72</v>
      </c>
      <c r="G414" s="22">
        <v>26.02</v>
      </c>
      <c r="H414" s="109">
        <f>ROUND(G414 * (1 + 29.9 / 100), 2)</f>
        <v>33.799999999999997</v>
      </c>
      <c r="I414" s="109">
        <f>ROUND(F414 * H414, 2)</f>
        <v>2433.6</v>
      </c>
    </row>
    <row r="415" spans="1:9" ht="26.1" customHeight="1" x14ac:dyDescent="0.2">
      <c r="A415" s="31" t="s">
        <v>1299</v>
      </c>
      <c r="B415" s="13">
        <v>2678</v>
      </c>
      <c r="C415" s="12" t="s">
        <v>24</v>
      </c>
      <c r="D415" s="17" t="s">
        <v>359</v>
      </c>
      <c r="E415" s="14" t="s">
        <v>95</v>
      </c>
      <c r="F415" s="20">
        <v>84</v>
      </c>
      <c r="G415" s="22">
        <v>2.96</v>
      </c>
      <c r="H415" s="109">
        <f>ROUND(G415 * (1 + 29.9 / 100), 2)</f>
        <v>3.85</v>
      </c>
      <c r="I415" s="109">
        <f>ROUND(F415 * H415, 2)</f>
        <v>323.39999999999998</v>
      </c>
    </row>
    <row r="416" spans="1:9" ht="39" customHeight="1" x14ac:dyDescent="0.2">
      <c r="A416" s="31" t="s">
        <v>1300</v>
      </c>
      <c r="B416" s="13">
        <v>39246</v>
      </c>
      <c r="C416" s="12" t="s">
        <v>24</v>
      </c>
      <c r="D416" s="17" t="s">
        <v>360</v>
      </c>
      <c r="E416" s="14" t="s">
        <v>95</v>
      </c>
      <c r="F416" s="20">
        <v>5000</v>
      </c>
      <c r="G416" s="22">
        <v>5.35</v>
      </c>
      <c r="H416" s="109">
        <f>ROUND(G416 * (1 + 29.9 / 100), 2)</f>
        <v>6.95</v>
      </c>
      <c r="I416" s="109">
        <f>ROUND(F416 * H416, 2)</f>
        <v>34750</v>
      </c>
    </row>
    <row r="417" spans="1:9" ht="39" customHeight="1" x14ac:dyDescent="0.2">
      <c r="A417" s="31" t="s">
        <v>1301</v>
      </c>
      <c r="B417" s="13">
        <v>2446</v>
      </c>
      <c r="C417" s="12" t="s">
        <v>24</v>
      </c>
      <c r="D417" s="17" t="s">
        <v>361</v>
      </c>
      <c r="E417" s="14" t="s">
        <v>95</v>
      </c>
      <c r="F417" s="20">
        <v>2500</v>
      </c>
      <c r="G417" s="22">
        <v>7.69</v>
      </c>
      <c r="H417" s="109">
        <f>ROUND(G417 * (1 + 29.9 / 100), 2)</f>
        <v>9.99</v>
      </c>
      <c r="I417" s="109">
        <f>ROUND(F417 * H417, 2)</f>
        <v>24975</v>
      </c>
    </row>
    <row r="418" spans="1:9" ht="24.2" customHeight="1" x14ac:dyDescent="0.2">
      <c r="A418" s="24" t="s">
        <v>1302</v>
      </c>
      <c r="B418" s="24"/>
      <c r="C418" s="24"/>
      <c r="D418" s="25" t="s">
        <v>115</v>
      </c>
      <c r="E418" s="24"/>
      <c r="F418" s="26"/>
      <c r="G418" s="27"/>
      <c r="H418" s="106"/>
      <c r="I418" s="117">
        <f>SUM(I419:I421)</f>
        <v>8072.38</v>
      </c>
    </row>
    <row r="419" spans="1:9" ht="52.15" customHeight="1" x14ac:dyDescent="0.2">
      <c r="A419" s="9" t="s">
        <v>1303</v>
      </c>
      <c r="B419" s="10">
        <v>101879</v>
      </c>
      <c r="C419" s="9" t="s">
        <v>24</v>
      </c>
      <c r="D419" s="16" t="s">
        <v>116</v>
      </c>
      <c r="E419" s="11" t="s">
        <v>106</v>
      </c>
      <c r="F419" s="19">
        <v>1</v>
      </c>
      <c r="G419" s="22">
        <v>518.87</v>
      </c>
      <c r="H419" s="100">
        <f>ROUND(G419 * (1 + 29.9 / 100), 2)</f>
        <v>674.01</v>
      </c>
      <c r="I419" s="100">
        <f>ROUND(F419 * H419, 2)</f>
        <v>674.01</v>
      </c>
    </row>
    <row r="420" spans="1:9" ht="52.15" customHeight="1" x14ac:dyDescent="0.2">
      <c r="A420" s="9" t="s">
        <v>1304</v>
      </c>
      <c r="B420" s="10">
        <v>101878</v>
      </c>
      <c r="C420" s="9" t="s">
        <v>24</v>
      </c>
      <c r="D420" s="16" t="s">
        <v>362</v>
      </c>
      <c r="E420" s="11" t="s">
        <v>106</v>
      </c>
      <c r="F420" s="19">
        <v>5</v>
      </c>
      <c r="G420" s="22">
        <v>492.42</v>
      </c>
      <c r="H420" s="100">
        <f>ROUND(G420 * (1 + 29.9 / 100), 2)</f>
        <v>639.65</v>
      </c>
      <c r="I420" s="100">
        <f>ROUND(F420 * H420, 2)</f>
        <v>3198.25</v>
      </c>
    </row>
    <row r="421" spans="1:9" ht="52.15" customHeight="1" x14ac:dyDescent="0.2">
      <c r="A421" s="9" t="s">
        <v>1305</v>
      </c>
      <c r="B421" s="10">
        <v>101875</v>
      </c>
      <c r="C421" s="9" t="s">
        <v>24</v>
      </c>
      <c r="D421" s="16" t="s">
        <v>363</v>
      </c>
      <c r="E421" s="11" t="s">
        <v>106</v>
      </c>
      <c r="F421" s="19">
        <v>9</v>
      </c>
      <c r="G421" s="22">
        <v>359.26</v>
      </c>
      <c r="H421" s="100">
        <f>ROUND(G421 * (1 + 29.9 / 100), 2)</f>
        <v>466.68</v>
      </c>
      <c r="I421" s="100">
        <f>ROUND(F421 * H421, 2)</f>
        <v>4200.12</v>
      </c>
    </row>
    <row r="422" spans="1:9" ht="24.2" customHeight="1" x14ac:dyDescent="0.2">
      <c r="A422" s="24" t="s">
        <v>1306</v>
      </c>
      <c r="B422" s="24"/>
      <c r="C422" s="24"/>
      <c r="D422" s="25" t="s">
        <v>364</v>
      </c>
      <c r="E422" s="24"/>
      <c r="F422" s="26"/>
      <c r="G422" s="27"/>
      <c r="H422" s="106"/>
      <c r="I422" s="117">
        <f>SUM(I423:I430)</f>
        <v>409842.16</v>
      </c>
    </row>
    <row r="423" spans="1:9" ht="39" customHeight="1" x14ac:dyDescent="0.2">
      <c r="A423" s="9" t="s">
        <v>1307</v>
      </c>
      <c r="B423" s="10">
        <v>97606</v>
      </c>
      <c r="C423" s="9" t="s">
        <v>24</v>
      </c>
      <c r="D423" s="16" t="s">
        <v>365</v>
      </c>
      <c r="E423" s="11" t="s">
        <v>106</v>
      </c>
      <c r="F423" s="19">
        <v>100</v>
      </c>
      <c r="G423" s="22">
        <v>97.8</v>
      </c>
      <c r="H423" s="100">
        <f t="shared" ref="H423:H430" si="48">ROUND(G423 * (1 + 29.9 / 100), 2)</f>
        <v>127.04</v>
      </c>
      <c r="I423" s="100">
        <f t="shared" ref="I423:I430" si="49">ROUND(F423 * H423, 2)</f>
        <v>12704</v>
      </c>
    </row>
    <row r="424" spans="1:9" ht="26.1" customHeight="1" x14ac:dyDescent="0.2">
      <c r="A424" s="9" t="s">
        <v>1308</v>
      </c>
      <c r="B424" s="10">
        <v>97609</v>
      </c>
      <c r="C424" s="9" t="s">
        <v>24</v>
      </c>
      <c r="D424" s="16" t="s">
        <v>366</v>
      </c>
      <c r="E424" s="11" t="s">
        <v>106</v>
      </c>
      <c r="F424" s="19">
        <v>55</v>
      </c>
      <c r="G424" s="22">
        <v>15.96</v>
      </c>
      <c r="H424" s="100">
        <f t="shared" si="48"/>
        <v>20.73</v>
      </c>
      <c r="I424" s="100">
        <f t="shared" si="49"/>
        <v>1140.1500000000001</v>
      </c>
    </row>
    <row r="425" spans="1:9" ht="26.1" customHeight="1" x14ac:dyDescent="0.2">
      <c r="A425" s="9" t="s">
        <v>1309</v>
      </c>
      <c r="B425" s="10">
        <v>101655</v>
      </c>
      <c r="C425" s="9" t="s">
        <v>24</v>
      </c>
      <c r="D425" s="16" t="s">
        <v>367</v>
      </c>
      <c r="E425" s="11" t="s">
        <v>106</v>
      </c>
      <c r="F425" s="19">
        <v>355</v>
      </c>
      <c r="G425" s="22">
        <v>503.19</v>
      </c>
      <c r="H425" s="100">
        <f t="shared" si="48"/>
        <v>653.64</v>
      </c>
      <c r="I425" s="100">
        <f t="shared" si="49"/>
        <v>232042.2</v>
      </c>
    </row>
    <row r="426" spans="1:9" ht="39" customHeight="1" x14ac:dyDescent="0.2">
      <c r="A426" s="9" t="s">
        <v>1310</v>
      </c>
      <c r="B426" s="10">
        <v>101659</v>
      </c>
      <c r="C426" s="9" t="s">
        <v>24</v>
      </c>
      <c r="D426" s="16" t="s">
        <v>368</v>
      </c>
      <c r="E426" s="11" t="s">
        <v>106</v>
      </c>
      <c r="F426" s="19">
        <v>75</v>
      </c>
      <c r="G426" s="22">
        <v>974.83</v>
      </c>
      <c r="H426" s="100">
        <f t="shared" si="48"/>
        <v>1266.3</v>
      </c>
      <c r="I426" s="100">
        <f t="shared" si="49"/>
        <v>94972.5</v>
      </c>
    </row>
    <row r="427" spans="1:9" ht="26.1" customHeight="1" x14ac:dyDescent="0.2">
      <c r="A427" s="9" t="s">
        <v>1311</v>
      </c>
      <c r="B427" s="10">
        <v>101654</v>
      </c>
      <c r="C427" s="9" t="s">
        <v>24</v>
      </c>
      <c r="D427" s="16" t="s">
        <v>369</v>
      </c>
      <c r="E427" s="11" t="s">
        <v>106</v>
      </c>
      <c r="F427" s="19">
        <v>55</v>
      </c>
      <c r="G427" s="22">
        <v>305.82</v>
      </c>
      <c r="H427" s="100">
        <f t="shared" si="48"/>
        <v>397.26</v>
      </c>
      <c r="I427" s="100">
        <f t="shared" si="49"/>
        <v>21849.3</v>
      </c>
    </row>
    <row r="428" spans="1:9" ht="26.1" customHeight="1" x14ac:dyDescent="0.2">
      <c r="A428" s="9" t="s">
        <v>1312</v>
      </c>
      <c r="B428" s="10">
        <v>101656</v>
      </c>
      <c r="C428" s="9" t="s">
        <v>24</v>
      </c>
      <c r="D428" s="16" t="s">
        <v>370</v>
      </c>
      <c r="E428" s="11" t="s">
        <v>106</v>
      </c>
      <c r="F428" s="19">
        <v>55</v>
      </c>
      <c r="G428" s="22">
        <v>549.28</v>
      </c>
      <c r="H428" s="100">
        <f t="shared" si="48"/>
        <v>713.51</v>
      </c>
      <c r="I428" s="100">
        <f t="shared" si="49"/>
        <v>39243.050000000003</v>
      </c>
    </row>
    <row r="429" spans="1:9" ht="39" customHeight="1" x14ac:dyDescent="0.2">
      <c r="A429" s="9" t="s">
        <v>1313</v>
      </c>
      <c r="B429" s="10">
        <v>101666</v>
      </c>
      <c r="C429" s="9" t="s">
        <v>24</v>
      </c>
      <c r="D429" s="16" t="s">
        <v>371</v>
      </c>
      <c r="E429" s="11" t="s">
        <v>106</v>
      </c>
      <c r="F429" s="19">
        <v>12</v>
      </c>
      <c r="G429" s="22">
        <v>398.19</v>
      </c>
      <c r="H429" s="100">
        <f t="shared" si="48"/>
        <v>517.25</v>
      </c>
      <c r="I429" s="100">
        <f t="shared" si="49"/>
        <v>6207</v>
      </c>
    </row>
    <row r="430" spans="1:9" ht="39" customHeight="1" x14ac:dyDescent="0.2">
      <c r="A430" s="12" t="s">
        <v>1314</v>
      </c>
      <c r="B430" s="13">
        <v>12266</v>
      </c>
      <c r="C430" s="12" t="s">
        <v>24</v>
      </c>
      <c r="D430" s="17" t="s">
        <v>372</v>
      </c>
      <c r="E430" s="14" t="s">
        <v>106</v>
      </c>
      <c r="F430" s="20">
        <v>12</v>
      </c>
      <c r="G430" s="22">
        <v>108.03</v>
      </c>
      <c r="H430" s="109">
        <f t="shared" si="48"/>
        <v>140.33000000000001</v>
      </c>
      <c r="I430" s="109">
        <f t="shared" si="49"/>
        <v>1683.96</v>
      </c>
    </row>
    <row r="431" spans="1:9" ht="24.2" customHeight="1" x14ac:dyDescent="0.2">
      <c r="A431" s="24" t="s">
        <v>1315</v>
      </c>
      <c r="B431" s="24"/>
      <c r="C431" s="24"/>
      <c r="D431" s="25" t="s">
        <v>373</v>
      </c>
      <c r="E431" s="24"/>
      <c r="F431" s="26"/>
      <c r="G431" s="27"/>
      <c r="H431" s="106"/>
      <c r="I431" s="117">
        <f>SUM(I432:I433)</f>
        <v>16769.16</v>
      </c>
    </row>
    <row r="432" spans="1:9" ht="26.1" customHeight="1" x14ac:dyDescent="0.2">
      <c r="A432" s="31" t="s">
        <v>1316</v>
      </c>
      <c r="B432" s="13">
        <v>34519</v>
      </c>
      <c r="C432" s="12" t="s">
        <v>24</v>
      </c>
      <c r="D432" s="17" t="s">
        <v>374</v>
      </c>
      <c r="E432" s="14" t="s">
        <v>106</v>
      </c>
      <c r="F432" s="20">
        <v>24</v>
      </c>
      <c r="G432" s="22">
        <v>99.48</v>
      </c>
      <c r="H432" s="109">
        <f>ROUND(G432 * (1 + 29.9 / 100), 2)</f>
        <v>129.22</v>
      </c>
      <c r="I432" s="109">
        <f>ROUND(F432 * H432, 2)</f>
        <v>3101.28</v>
      </c>
    </row>
    <row r="433" spans="1:9" ht="39" customHeight="1" x14ac:dyDescent="0.2">
      <c r="A433" s="31" t="s">
        <v>1317</v>
      </c>
      <c r="B433" s="13">
        <v>5045</v>
      </c>
      <c r="C433" s="12" t="s">
        <v>24</v>
      </c>
      <c r="D433" s="17" t="s">
        <v>375</v>
      </c>
      <c r="E433" s="14" t="s">
        <v>106</v>
      </c>
      <c r="F433" s="20">
        <v>6</v>
      </c>
      <c r="G433" s="22">
        <v>1753.64</v>
      </c>
      <c r="H433" s="109">
        <f>ROUND(G433 * (1 + 29.9 / 100), 2)</f>
        <v>2277.98</v>
      </c>
      <c r="I433" s="109">
        <f>ROUND(F433 * H433, 2)</f>
        <v>13667.88</v>
      </c>
    </row>
    <row r="434" spans="1:9" ht="24.2" customHeight="1" x14ac:dyDescent="0.2">
      <c r="A434" s="24" t="s">
        <v>1318</v>
      </c>
      <c r="B434" s="24"/>
      <c r="C434" s="24"/>
      <c r="D434" s="25" t="s">
        <v>117</v>
      </c>
      <c r="E434" s="24"/>
      <c r="F434" s="26"/>
      <c r="G434" s="27"/>
      <c r="H434" s="106"/>
      <c r="I434" s="117">
        <f>SUM(I435:I441)</f>
        <v>7099.9</v>
      </c>
    </row>
    <row r="435" spans="1:9" ht="24.2" customHeight="1" x14ac:dyDescent="0.2">
      <c r="A435" s="31" t="s">
        <v>1319</v>
      </c>
      <c r="B435" s="13">
        <v>34623</v>
      </c>
      <c r="C435" s="12" t="s">
        <v>24</v>
      </c>
      <c r="D435" s="17" t="s">
        <v>376</v>
      </c>
      <c r="E435" s="14" t="s">
        <v>106</v>
      </c>
      <c r="F435" s="20">
        <v>1</v>
      </c>
      <c r="G435" s="22">
        <v>49.13</v>
      </c>
      <c r="H435" s="109">
        <f t="shared" ref="H435:H441" si="50">ROUND(G435 * (1 + 29.9 / 100), 2)</f>
        <v>63.82</v>
      </c>
      <c r="I435" s="109">
        <f t="shared" ref="I435:I441" si="51">ROUND(F435 * H435, 2)</f>
        <v>63.82</v>
      </c>
    </row>
    <row r="436" spans="1:9" ht="24.2" customHeight="1" x14ac:dyDescent="0.2">
      <c r="A436" s="31" t="s">
        <v>1320</v>
      </c>
      <c r="B436" s="13">
        <v>34616</v>
      </c>
      <c r="C436" s="12" t="s">
        <v>24</v>
      </c>
      <c r="D436" s="17" t="s">
        <v>377</v>
      </c>
      <c r="E436" s="14" t="s">
        <v>106</v>
      </c>
      <c r="F436" s="20">
        <v>8</v>
      </c>
      <c r="G436" s="22">
        <v>49.9</v>
      </c>
      <c r="H436" s="109">
        <f t="shared" si="50"/>
        <v>64.819999999999993</v>
      </c>
      <c r="I436" s="109">
        <f t="shared" si="51"/>
        <v>518.55999999999995</v>
      </c>
    </row>
    <row r="437" spans="1:9" ht="26.1" customHeight="1" x14ac:dyDescent="0.2">
      <c r="A437" s="31" t="s">
        <v>1321</v>
      </c>
      <c r="B437" s="13">
        <v>2370</v>
      </c>
      <c r="C437" s="12" t="s">
        <v>24</v>
      </c>
      <c r="D437" s="88" t="s">
        <v>2247</v>
      </c>
      <c r="E437" s="14" t="s">
        <v>106</v>
      </c>
      <c r="F437" s="20">
        <v>11</v>
      </c>
      <c r="G437" s="22">
        <v>11.28</v>
      </c>
      <c r="H437" s="109">
        <f t="shared" si="50"/>
        <v>14.65</v>
      </c>
      <c r="I437" s="109">
        <f t="shared" si="51"/>
        <v>161.15</v>
      </c>
    </row>
    <row r="438" spans="1:9" ht="26.1" customHeight="1" x14ac:dyDescent="0.2">
      <c r="A438" s="31" t="s">
        <v>1322</v>
      </c>
      <c r="B438" s="13">
        <v>2370</v>
      </c>
      <c r="C438" s="12" t="s">
        <v>24</v>
      </c>
      <c r="D438" s="88" t="s">
        <v>2248</v>
      </c>
      <c r="E438" s="14" t="s">
        <v>106</v>
      </c>
      <c r="F438" s="20">
        <v>5</v>
      </c>
      <c r="G438" s="22">
        <v>11.28</v>
      </c>
      <c r="H438" s="109">
        <f t="shared" si="50"/>
        <v>14.65</v>
      </c>
      <c r="I438" s="109">
        <f t="shared" si="51"/>
        <v>73.25</v>
      </c>
    </row>
    <row r="439" spans="1:9" ht="26.1" customHeight="1" x14ac:dyDescent="0.2">
      <c r="A439" s="31" t="s">
        <v>1323</v>
      </c>
      <c r="B439" s="13">
        <v>2388</v>
      </c>
      <c r="C439" s="12" t="s">
        <v>24</v>
      </c>
      <c r="D439" s="17" t="s">
        <v>378</v>
      </c>
      <c r="E439" s="14" t="s">
        <v>106</v>
      </c>
      <c r="F439" s="20">
        <v>57</v>
      </c>
      <c r="G439" s="22">
        <v>60.68</v>
      </c>
      <c r="H439" s="109">
        <f t="shared" si="50"/>
        <v>78.819999999999993</v>
      </c>
      <c r="I439" s="109">
        <f t="shared" si="51"/>
        <v>4492.74</v>
      </c>
    </row>
    <row r="440" spans="1:9" ht="26.1" customHeight="1" x14ac:dyDescent="0.2">
      <c r="A440" s="31" t="s">
        <v>1324</v>
      </c>
      <c r="B440" s="13">
        <v>2370</v>
      </c>
      <c r="C440" s="12" t="s">
        <v>24</v>
      </c>
      <c r="D440" s="17" t="s">
        <v>379</v>
      </c>
      <c r="E440" s="14" t="s">
        <v>106</v>
      </c>
      <c r="F440" s="20">
        <v>56</v>
      </c>
      <c r="G440" s="22">
        <v>11.28</v>
      </c>
      <c r="H440" s="109">
        <f t="shared" si="50"/>
        <v>14.65</v>
      </c>
      <c r="I440" s="109">
        <f t="shared" si="51"/>
        <v>820.4</v>
      </c>
    </row>
    <row r="441" spans="1:9" ht="26.1" customHeight="1" x14ac:dyDescent="0.2">
      <c r="A441" s="31" t="s">
        <v>1325</v>
      </c>
      <c r="B441" s="13">
        <v>39469</v>
      </c>
      <c r="C441" s="12" t="s">
        <v>24</v>
      </c>
      <c r="D441" s="17" t="s">
        <v>380</v>
      </c>
      <c r="E441" s="14" t="s">
        <v>106</v>
      </c>
      <c r="F441" s="20">
        <v>11</v>
      </c>
      <c r="G441" s="22">
        <v>67.88</v>
      </c>
      <c r="H441" s="109">
        <f t="shared" si="50"/>
        <v>88.18</v>
      </c>
      <c r="I441" s="109">
        <f t="shared" si="51"/>
        <v>969.98</v>
      </c>
    </row>
    <row r="442" spans="1:9" ht="24.2" customHeight="1" x14ac:dyDescent="0.2">
      <c r="A442" s="24" t="s">
        <v>1326</v>
      </c>
      <c r="B442" s="24"/>
      <c r="C442" s="24"/>
      <c r="D442" s="25" t="s">
        <v>381</v>
      </c>
      <c r="E442" s="24"/>
      <c r="F442" s="26"/>
      <c r="G442" s="27"/>
      <c r="H442" s="106"/>
      <c r="I442" s="117">
        <f>SUM(I443:I446)</f>
        <v>92807.46</v>
      </c>
    </row>
    <row r="443" spans="1:9" ht="26.1" customHeight="1" x14ac:dyDescent="0.2">
      <c r="A443" s="9" t="s">
        <v>1327</v>
      </c>
      <c r="B443" s="10">
        <v>98111</v>
      </c>
      <c r="C443" s="9" t="s">
        <v>24</v>
      </c>
      <c r="D443" s="16" t="s">
        <v>382</v>
      </c>
      <c r="E443" s="11" t="s">
        <v>106</v>
      </c>
      <c r="F443" s="19">
        <v>450</v>
      </c>
      <c r="G443" s="22">
        <v>57.53</v>
      </c>
      <c r="H443" s="100">
        <f>ROUND(G443 * (1 + 29.9 / 100), 2)</f>
        <v>74.73</v>
      </c>
      <c r="I443" s="100">
        <f>ROUND(F443 * H443, 2)</f>
        <v>33628.5</v>
      </c>
    </row>
    <row r="444" spans="1:9" ht="26.1" customHeight="1" x14ac:dyDescent="0.2">
      <c r="A444" s="12" t="s">
        <v>1328</v>
      </c>
      <c r="B444" s="13">
        <v>11856</v>
      </c>
      <c r="C444" s="12" t="s">
        <v>24</v>
      </c>
      <c r="D444" s="17" t="s">
        <v>383</v>
      </c>
      <c r="E444" s="14" t="s">
        <v>106</v>
      </c>
      <c r="F444" s="20">
        <v>72</v>
      </c>
      <c r="G444" s="22">
        <v>6.22</v>
      </c>
      <c r="H444" s="109">
        <f>ROUND(G444 * (1 + 29.9 / 100), 2)</f>
        <v>8.08</v>
      </c>
      <c r="I444" s="109">
        <f>ROUND(F444 * H444, 2)</f>
        <v>581.76</v>
      </c>
    </row>
    <row r="445" spans="1:9" ht="26.1" customHeight="1" x14ac:dyDescent="0.2">
      <c r="A445" s="9" t="s">
        <v>1329</v>
      </c>
      <c r="B445" s="10">
        <v>96985</v>
      </c>
      <c r="C445" s="9" t="s">
        <v>24</v>
      </c>
      <c r="D445" s="16" t="s">
        <v>384</v>
      </c>
      <c r="E445" s="11" t="s">
        <v>106</v>
      </c>
      <c r="F445" s="19">
        <v>450</v>
      </c>
      <c r="G445" s="22">
        <v>84.72</v>
      </c>
      <c r="H445" s="100">
        <f>ROUND(G445 * (1 + 29.9 / 100), 2)</f>
        <v>110.05</v>
      </c>
      <c r="I445" s="100">
        <f>ROUND(F445 * H445, 2)</f>
        <v>49522.5</v>
      </c>
    </row>
    <row r="446" spans="1:9" ht="26.1" customHeight="1" x14ac:dyDescent="0.2">
      <c r="A446" s="12" t="s">
        <v>1330</v>
      </c>
      <c r="B446" s="13">
        <v>4273</v>
      </c>
      <c r="C446" s="12" t="s">
        <v>24</v>
      </c>
      <c r="D446" s="17" t="s">
        <v>385</v>
      </c>
      <c r="E446" s="14" t="s">
        <v>106</v>
      </c>
      <c r="F446" s="20">
        <v>18</v>
      </c>
      <c r="G446" s="22">
        <v>388.11</v>
      </c>
      <c r="H446" s="109">
        <f>ROUND(G446 * (1 + 29.9 / 100), 2)</f>
        <v>504.15</v>
      </c>
      <c r="I446" s="109">
        <f>ROUND(F446 * H446, 2)</f>
        <v>9074.7000000000007</v>
      </c>
    </row>
    <row r="447" spans="1:9" ht="24.2" customHeight="1" x14ac:dyDescent="0.2">
      <c r="A447" s="24" t="s">
        <v>1331</v>
      </c>
      <c r="B447" s="24"/>
      <c r="C447" s="24"/>
      <c r="D447" s="25" t="s">
        <v>386</v>
      </c>
      <c r="E447" s="24"/>
      <c r="F447" s="26"/>
      <c r="G447" s="27"/>
      <c r="H447" s="106"/>
      <c r="I447" s="117">
        <f>SUM(I448:I458)</f>
        <v>632240.03</v>
      </c>
    </row>
    <row r="448" spans="1:9" ht="39" customHeight="1" x14ac:dyDescent="0.2">
      <c r="A448" s="31" t="s">
        <v>1332</v>
      </c>
      <c r="B448" s="13">
        <v>5052</v>
      </c>
      <c r="C448" s="12" t="s">
        <v>24</v>
      </c>
      <c r="D448" s="17" t="s">
        <v>387</v>
      </c>
      <c r="E448" s="14" t="s">
        <v>106</v>
      </c>
      <c r="F448" s="20">
        <v>176</v>
      </c>
      <c r="G448" s="22">
        <v>1450.83</v>
      </c>
      <c r="H448" s="109">
        <f t="shared" ref="H448:H458" si="52">ROUND(G448 * (1 + 29.9 / 100), 2)</f>
        <v>1884.63</v>
      </c>
      <c r="I448" s="109">
        <f t="shared" ref="I448:I458" si="53">ROUND(F448 * H448, 2)</f>
        <v>331694.88</v>
      </c>
    </row>
    <row r="449" spans="1:9" ht="39" customHeight="1" x14ac:dyDescent="0.2">
      <c r="A449" s="12" t="s">
        <v>1333</v>
      </c>
      <c r="B449" s="13">
        <v>14164</v>
      </c>
      <c r="C449" s="12" t="s">
        <v>24</v>
      </c>
      <c r="D449" s="17" t="s">
        <v>388</v>
      </c>
      <c r="E449" s="14" t="s">
        <v>106</v>
      </c>
      <c r="F449" s="20">
        <v>46</v>
      </c>
      <c r="G449" s="22">
        <v>2014.48</v>
      </c>
      <c r="H449" s="109">
        <f t="shared" si="52"/>
        <v>2616.81</v>
      </c>
      <c r="I449" s="109">
        <f t="shared" si="53"/>
        <v>120373.26</v>
      </c>
    </row>
    <row r="450" spans="1:9" ht="52.15" customHeight="1" x14ac:dyDescent="0.2">
      <c r="A450" s="9" t="s">
        <v>1334</v>
      </c>
      <c r="B450" s="10">
        <v>97600</v>
      </c>
      <c r="C450" s="9" t="s">
        <v>24</v>
      </c>
      <c r="D450" s="16" t="s">
        <v>389</v>
      </c>
      <c r="E450" s="11" t="s">
        <v>106</v>
      </c>
      <c r="F450" s="19">
        <v>110</v>
      </c>
      <c r="G450" s="22">
        <v>379.8</v>
      </c>
      <c r="H450" s="100">
        <f t="shared" si="52"/>
        <v>493.36</v>
      </c>
      <c r="I450" s="100">
        <f t="shared" si="53"/>
        <v>54269.599999999999</v>
      </c>
    </row>
    <row r="451" spans="1:9" ht="26.1" customHeight="1" x14ac:dyDescent="0.2">
      <c r="A451" s="9" t="s">
        <v>1335</v>
      </c>
      <c r="B451" s="10">
        <v>60011</v>
      </c>
      <c r="C451" s="9" t="s">
        <v>18</v>
      </c>
      <c r="D451" s="16" t="s">
        <v>390</v>
      </c>
      <c r="E451" s="11" t="s">
        <v>106</v>
      </c>
      <c r="F451" s="19">
        <v>97</v>
      </c>
      <c r="G451" s="22">
        <v>175.75</v>
      </c>
      <c r="H451" s="100">
        <f t="shared" si="52"/>
        <v>228.3</v>
      </c>
      <c r="I451" s="100">
        <f t="shared" si="53"/>
        <v>22145.1</v>
      </c>
    </row>
    <row r="452" spans="1:9" ht="26.1" customHeight="1" x14ac:dyDescent="0.2">
      <c r="A452" s="9" t="s">
        <v>1336</v>
      </c>
      <c r="B452" s="10">
        <v>60011</v>
      </c>
      <c r="C452" s="9" t="s">
        <v>18</v>
      </c>
      <c r="D452" s="16" t="s">
        <v>391</v>
      </c>
      <c r="E452" s="11" t="s">
        <v>106</v>
      </c>
      <c r="F452" s="19">
        <v>12</v>
      </c>
      <c r="G452" s="22">
        <v>175.75</v>
      </c>
      <c r="H452" s="100">
        <f t="shared" si="52"/>
        <v>228.3</v>
      </c>
      <c r="I452" s="100">
        <f t="shared" si="53"/>
        <v>2739.6</v>
      </c>
    </row>
    <row r="453" spans="1:9" ht="26.1" customHeight="1" x14ac:dyDescent="0.2">
      <c r="A453" s="9" t="s">
        <v>1337</v>
      </c>
      <c r="B453" s="10">
        <v>60125</v>
      </c>
      <c r="C453" s="9" t="s">
        <v>18</v>
      </c>
      <c r="D453" s="16" t="s">
        <v>392</v>
      </c>
      <c r="E453" s="11" t="s">
        <v>106</v>
      </c>
      <c r="F453" s="19">
        <v>92</v>
      </c>
      <c r="G453" s="22">
        <v>176.25</v>
      </c>
      <c r="H453" s="100">
        <f t="shared" si="52"/>
        <v>228.95</v>
      </c>
      <c r="I453" s="100">
        <f t="shared" si="53"/>
        <v>21063.4</v>
      </c>
    </row>
    <row r="454" spans="1:9" ht="26.1" customHeight="1" x14ac:dyDescent="0.2">
      <c r="A454" s="9" t="s">
        <v>1338</v>
      </c>
      <c r="B454" s="10">
        <v>60125</v>
      </c>
      <c r="C454" s="9" t="s">
        <v>18</v>
      </c>
      <c r="D454" s="16" t="s">
        <v>393</v>
      </c>
      <c r="E454" s="11" t="s">
        <v>106</v>
      </c>
      <c r="F454" s="19">
        <v>17</v>
      </c>
      <c r="G454" s="22">
        <v>176.25</v>
      </c>
      <c r="H454" s="100">
        <f t="shared" si="52"/>
        <v>228.95</v>
      </c>
      <c r="I454" s="100">
        <f t="shared" si="53"/>
        <v>3892.15</v>
      </c>
    </row>
    <row r="455" spans="1:9" ht="26.1" customHeight="1" x14ac:dyDescent="0.2">
      <c r="A455" s="12" t="s">
        <v>1339</v>
      </c>
      <c r="B455" s="13">
        <v>39388</v>
      </c>
      <c r="C455" s="12" t="s">
        <v>24</v>
      </c>
      <c r="D455" s="17" t="s">
        <v>394</v>
      </c>
      <c r="E455" s="14" t="s">
        <v>106</v>
      </c>
      <c r="F455" s="20">
        <v>1000</v>
      </c>
      <c r="G455" s="22">
        <v>11.15</v>
      </c>
      <c r="H455" s="109">
        <f t="shared" si="52"/>
        <v>14.48</v>
      </c>
      <c r="I455" s="109">
        <f t="shared" si="53"/>
        <v>14480</v>
      </c>
    </row>
    <row r="456" spans="1:9" ht="39" customHeight="1" x14ac:dyDescent="0.2">
      <c r="A456" s="12" t="s">
        <v>1340</v>
      </c>
      <c r="B456" s="13">
        <v>14162</v>
      </c>
      <c r="C456" s="12" t="s">
        <v>24</v>
      </c>
      <c r="D456" s="17" t="s">
        <v>395</v>
      </c>
      <c r="E456" s="14" t="s">
        <v>106</v>
      </c>
      <c r="F456" s="20">
        <v>6</v>
      </c>
      <c r="G456" s="22">
        <v>1944.44</v>
      </c>
      <c r="H456" s="109">
        <f t="shared" si="52"/>
        <v>2525.83</v>
      </c>
      <c r="I456" s="109">
        <f t="shared" si="53"/>
        <v>15154.98</v>
      </c>
    </row>
    <row r="457" spans="1:9" ht="52.15" customHeight="1" x14ac:dyDescent="0.2">
      <c r="A457" s="9" t="s">
        <v>1341</v>
      </c>
      <c r="B457" s="10">
        <v>100578</v>
      </c>
      <c r="C457" s="9" t="s">
        <v>24</v>
      </c>
      <c r="D457" s="16" t="s">
        <v>396</v>
      </c>
      <c r="E457" s="11" t="s">
        <v>106</v>
      </c>
      <c r="F457" s="19">
        <v>73</v>
      </c>
      <c r="G457" s="22">
        <v>488.39</v>
      </c>
      <c r="H457" s="100">
        <f t="shared" si="52"/>
        <v>634.41999999999996</v>
      </c>
      <c r="I457" s="100">
        <f t="shared" si="53"/>
        <v>46312.66</v>
      </c>
    </row>
    <row r="458" spans="1:9" ht="26.1" customHeight="1" x14ac:dyDescent="0.2">
      <c r="A458" s="9" t="s">
        <v>1342</v>
      </c>
      <c r="B458" s="10">
        <v>92878</v>
      </c>
      <c r="C458" s="9" t="s">
        <v>24</v>
      </c>
      <c r="D458" s="16" t="s">
        <v>397</v>
      </c>
      <c r="E458" s="11" t="s">
        <v>81</v>
      </c>
      <c r="F458" s="19">
        <v>8</v>
      </c>
      <c r="G458" s="22">
        <v>11.01</v>
      </c>
      <c r="H458" s="100">
        <f t="shared" si="52"/>
        <v>14.3</v>
      </c>
      <c r="I458" s="100">
        <f t="shared" si="53"/>
        <v>114.4</v>
      </c>
    </row>
    <row r="459" spans="1:9" ht="24.2" customHeight="1" x14ac:dyDescent="0.2">
      <c r="A459" s="8">
        <v>13</v>
      </c>
      <c r="B459" s="8"/>
      <c r="C459" s="8"/>
      <c r="D459" s="15" t="s">
        <v>398</v>
      </c>
      <c r="E459" s="8"/>
      <c r="F459" s="18"/>
      <c r="G459" s="21"/>
      <c r="H459" s="105"/>
      <c r="I459" s="116">
        <f>I460</f>
        <v>103445.81</v>
      </c>
    </row>
    <row r="460" spans="1:9" ht="24.2" customHeight="1" x14ac:dyDescent="0.2">
      <c r="A460" s="24" t="s">
        <v>1343</v>
      </c>
      <c r="B460" s="24"/>
      <c r="C460" s="24"/>
      <c r="D460" s="25" t="s">
        <v>399</v>
      </c>
      <c r="E460" s="24"/>
      <c r="F460" s="26"/>
      <c r="G460" s="27"/>
      <c r="H460" s="106"/>
      <c r="I460" s="117">
        <f>SUM(I461:I463)</f>
        <v>103445.81</v>
      </c>
    </row>
    <row r="461" spans="1:9" ht="24.2" customHeight="1" x14ac:dyDescent="0.2">
      <c r="A461" s="9" t="s">
        <v>1344</v>
      </c>
      <c r="B461" s="10">
        <v>240843</v>
      </c>
      <c r="C461" s="9" t="s">
        <v>400</v>
      </c>
      <c r="D461" s="16" t="s">
        <v>401</v>
      </c>
      <c r="E461" s="11" t="s">
        <v>106</v>
      </c>
      <c r="F461" s="19">
        <v>39</v>
      </c>
      <c r="G461" s="22">
        <v>47.49</v>
      </c>
      <c r="H461" s="100">
        <f>ROUND(G461 * (1 + 29.9 / 100), 2)</f>
        <v>61.69</v>
      </c>
      <c r="I461" s="100">
        <f>ROUND(F461 * H461, 2)</f>
        <v>2405.91</v>
      </c>
    </row>
    <row r="462" spans="1:9" ht="26.1" customHeight="1" x14ac:dyDescent="0.2">
      <c r="A462" s="9" t="s">
        <v>1345</v>
      </c>
      <c r="B462" s="10">
        <v>69026</v>
      </c>
      <c r="C462" s="9" t="s">
        <v>18</v>
      </c>
      <c r="D462" s="16" t="s">
        <v>402</v>
      </c>
      <c r="E462" s="11" t="s">
        <v>106</v>
      </c>
      <c r="F462" s="19">
        <v>39</v>
      </c>
      <c r="G462" s="22">
        <v>563.59</v>
      </c>
      <c r="H462" s="100">
        <f>ROUND(G462 * (1 + 29.9 / 100), 2)</f>
        <v>732.1</v>
      </c>
      <c r="I462" s="100">
        <f>ROUND(F462 * H462, 2)</f>
        <v>28551.9</v>
      </c>
    </row>
    <row r="463" spans="1:9" ht="26.1" customHeight="1" x14ac:dyDescent="0.2">
      <c r="A463" s="9" t="s">
        <v>1346</v>
      </c>
      <c r="B463" s="10">
        <v>5213408</v>
      </c>
      <c r="C463" s="9" t="s">
        <v>65</v>
      </c>
      <c r="D463" s="16" t="s">
        <v>403</v>
      </c>
      <c r="E463" s="11" t="s">
        <v>26</v>
      </c>
      <c r="F463" s="19">
        <v>1105</v>
      </c>
      <c r="G463" s="22">
        <v>50.5</v>
      </c>
      <c r="H463" s="100">
        <f>ROUND(G463 * (1 + 29.9 / 100), 2)</f>
        <v>65.599999999999994</v>
      </c>
      <c r="I463" s="100">
        <f>ROUND(F463 * H463, 2)</f>
        <v>72488</v>
      </c>
    </row>
    <row r="464" spans="1:9" ht="24.2" customHeight="1" x14ac:dyDescent="0.2">
      <c r="A464" s="8">
        <v>14</v>
      </c>
      <c r="B464" s="8"/>
      <c r="C464" s="8"/>
      <c r="D464" s="15" t="s">
        <v>404</v>
      </c>
      <c r="E464" s="8"/>
      <c r="F464" s="18"/>
      <c r="G464" s="21"/>
      <c r="H464" s="105"/>
      <c r="I464" s="116">
        <f>SUM(I465,I471,I481,I483,I485,I487,I490,I494,I497,I509,I512,I514,I519,I521,I552,I555,I562,I564,I566,I568,I571,I575,I577,I579,I581,I586,I591,I597,I599,I602,I609,I615,I626,I629,I631,I637,I646,I651,I657,I660,I666,I670,I672,I675,I679,I684,I688,I697,I703,I760,I775,I778,I799,I804,I808,I811,I817,I830,I843,I855,I862,I875,I937,I947,I969,I995,I998,I1021,I1023)</f>
        <v>7732638.7400000012</v>
      </c>
    </row>
    <row r="465" spans="1:9" ht="26.1" customHeight="1" x14ac:dyDescent="0.2">
      <c r="A465" s="24" t="s">
        <v>1347</v>
      </c>
      <c r="B465" s="24"/>
      <c r="C465" s="24"/>
      <c r="D465" s="25" t="s">
        <v>405</v>
      </c>
      <c r="E465" s="24"/>
      <c r="F465" s="26"/>
      <c r="G465" s="27"/>
      <c r="H465" s="106"/>
      <c r="I465" s="117">
        <f>SUM(I466:I470)</f>
        <v>3814.7400000000002</v>
      </c>
    </row>
    <row r="466" spans="1:9" ht="39" customHeight="1" x14ac:dyDescent="0.2">
      <c r="A466" s="9" t="s">
        <v>1348</v>
      </c>
      <c r="B466" s="10">
        <v>98525</v>
      </c>
      <c r="C466" s="9" t="s">
        <v>24</v>
      </c>
      <c r="D466" s="16" t="s">
        <v>212</v>
      </c>
      <c r="E466" s="11" t="s">
        <v>26</v>
      </c>
      <c r="F466" s="19">
        <v>385.88</v>
      </c>
      <c r="G466" s="22">
        <v>0.34</v>
      </c>
      <c r="H466" s="100">
        <f>ROUND(G466 * (1 + 29.9 / 100), 2)</f>
        <v>0.44</v>
      </c>
      <c r="I466" s="100">
        <f>ROUND(F466 * H466, 2)</f>
        <v>169.79</v>
      </c>
    </row>
    <row r="467" spans="1:9" ht="52.15" customHeight="1" x14ac:dyDescent="0.2">
      <c r="A467" s="9" t="s">
        <v>1349</v>
      </c>
      <c r="B467" s="10">
        <v>100979</v>
      </c>
      <c r="C467" s="9" t="s">
        <v>24</v>
      </c>
      <c r="D467" s="16" t="s">
        <v>406</v>
      </c>
      <c r="E467" s="11" t="s">
        <v>38</v>
      </c>
      <c r="F467" s="19">
        <v>57.88</v>
      </c>
      <c r="G467" s="22">
        <v>6.4</v>
      </c>
      <c r="H467" s="100">
        <f>ROUND(G467 * (1 + 29.9 / 100), 2)</f>
        <v>8.31</v>
      </c>
      <c r="I467" s="100">
        <f>ROUND(F467 * H467, 2)</f>
        <v>480.98</v>
      </c>
    </row>
    <row r="468" spans="1:9" ht="39" customHeight="1" x14ac:dyDescent="0.2">
      <c r="A468" s="9" t="s">
        <v>1350</v>
      </c>
      <c r="B468" s="10">
        <v>95876</v>
      </c>
      <c r="C468" s="9" t="s">
        <v>24</v>
      </c>
      <c r="D468" s="16" t="s">
        <v>191</v>
      </c>
      <c r="E468" s="11" t="s">
        <v>64</v>
      </c>
      <c r="F468" s="19">
        <v>976.76</v>
      </c>
      <c r="G468" s="22">
        <v>2.08</v>
      </c>
      <c r="H468" s="100">
        <f>ROUND(G468 * (1 + 29.9 / 100), 2)</f>
        <v>2.7</v>
      </c>
      <c r="I468" s="100">
        <f>ROUND(F468 * H468, 2)</f>
        <v>2637.25</v>
      </c>
    </row>
    <row r="469" spans="1:9" ht="39" customHeight="1" x14ac:dyDescent="0.2">
      <c r="A469" s="9" t="s">
        <v>1351</v>
      </c>
      <c r="B469" s="10">
        <v>93591</v>
      </c>
      <c r="C469" s="9" t="s">
        <v>24</v>
      </c>
      <c r="D469" s="16" t="s">
        <v>407</v>
      </c>
      <c r="E469" s="11" t="s">
        <v>64</v>
      </c>
      <c r="F469" s="19">
        <v>108.53</v>
      </c>
      <c r="G469" s="22">
        <v>2.65</v>
      </c>
      <c r="H469" s="100">
        <f>ROUND(G469 * (1 + 29.9 / 100), 2)</f>
        <v>3.44</v>
      </c>
      <c r="I469" s="100">
        <f>ROUND(F469 * H469, 2)</f>
        <v>373.34</v>
      </c>
    </row>
    <row r="470" spans="1:9" ht="24.2" customHeight="1" x14ac:dyDescent="0.2">
      <c r="A470" s="9" t="s">
        <v>1352</v>
      </c>
      <c r="B470" s="10">
        <v>4413942</v>
      </c>
      <c r="C470" s="9" t="s">
        <v>65</v>
      </c>
      <c r="D470" s="16" t="s">
        <v>408</v>
      </c>
      <c r="E470" s="11" t="s">
        <v>38</v>
      </c>
      <c r="F470" s="19">
        <v>72.349999999999994</v>
      </c>
      <c r="G470" s="22">
        <v>1.63</v>
      </c>
      <c r="H470" s="100">
        <f>ROUND(G470 * (1 + 29.9 / 100), 2)</f>
        <v>2.12</v>
      </c>
      <c r="I470" s="100">
        <f>ROUND(F470 * H470, 2)</f>
        <v>153.38</v>
      </c>
    </row>
    <row r="471" spans="1:9" ht="26.1" customHeight="1" x14ac:dyDescent="0.2">
      <c r="A471" s="24" t="s">
        <v>1353</v>
      </c>
      <c r="B471" s="24"/>
      <c r="C471" s="24"/>
      <c r="D471" s="25" t="s">
        <v>409</v>
      </c>
      <c r="E471" s="24"/>
      <c r="F471" s="26"/>
      <c r="G471" s="27"/>
      <c r="H471" s="106"/>
      <c r="I471" s="117">
        <f>SUM(I472:I480)</f>
        <v>322767.64999999997</v>
      </c>
    </row>
    <row r="472" spans="1:9" ht="26.1" customHeight="1" x14ac:dyDescent="0.2">
      <c r="A472" s="9" t="s">
        <v>1354</v>
      </c>
      <c r="B472" s="10">
        <v>94319</v>
      </c>
      <c r="C472" s="9" t="s">
        <v>24</v>
      </c>
      <c r="D472" s="16" t="s">
        <v>231</v>
      </c>
      <c r="E472" s="11" t="s">
        <v>38</v>
      </c>
      <c r="F472" s="19">
        <v>2086.5300000000002</v>
      </c>
      <c r="G472" s="22">
        <v>75.37</v>
      </c>
      <c r="H472" s="100">
        <f t="shared" ref="H472:H480" si="54">ROUND(G472 * (1 + 29.9 / 100), 2)</f>
        <v>97.91</v>
      </c>
      <c r="I472" s="100">
        <f t="shared" ref="I472:I480" si="55">ROUND(F472 * H472, 2)</f>
        <v>204292.15</v>
      </c>
    </row>
    <row r="473" spans="1:9" ht="39" customHeight="1" x14ac:dyDescent="0.2">
      <c r="A473" s="9" t="s">
        <v>1355</v>
      </c>
      <c r="B473" s="10">
        <v>95876</v>
      </c>
      <c r="C473" s="9" t="s">
        <v>24</v>
      </c>
      <c r="D473" s="16" t="s">
        <v>191</v>
      </c>
      <c r="E473" s="11" t="s">
        <v>64</v>
      </c>
      <c r="F473" s="19">
        <v>28168.16</v>
      </c>
      <c r="G473" s="22">
        <v>2.08</v>
      </c>
      <c r="H473" s="100">
        <f t="shared" si="54"/>
        <v>2.7</v>
      </c>
      <c r="I473" s="100">
        <f t="shared" si="55"/>
        <v>76054.03</v>
      </c>
    </row>
    <row r="474" spans="1:9" ht="39" customHeight="1" x14ac:dyDescent="0.2">
      <c r="A474" s="9" t="s">
        <v>1356</v>
      </c>
      <c r="B474" s="10">
        <v>93591</v>
      </c>
      <c r="C474" s="9" t="s">
        <v>24</v>
      </c>
      <c r="D474" s="16" t="s">
        <v>407</v>
      </c>
      <c r="E474" s="11" t="s">
        <v>64</v>
      </c>
      <c r="F474" s="19">
        <v>3129.8</v>
      </c>
      <c r="G474" s="22">
        <v>2.65</v>
      </c>
      <c r="H474" s="100">
        <f t="shared" si="54"/>
        <v>3.44</v>
      </c>
      <c r="I474" s="100">
        <f t="shared" si="55"/>
        <v>10766.51</v>
      </c>
    </row>
    <row r="475" spans="1:9" ht="39" customHeight="1" x14ac:dyDescent="0.2">
      <c r="A475" s="9" t="s">
        <v>1357</v>
      </c>
      <c r="B475" s="10">
        <v>96385</v>
      </c>
      <c r="C475" s="9" t="s">
        <v>24</v>
      </c>
      <c r="D475" s="16" t="s">
        <v>62</v>
      </c>
      <c r="E475" s="11" t="s">
        <v>38</v>
      </c>
      <c r="F475" s="19">
        <v>2086.5300000000002</v>
      </c>
      <c r="G475" s="22">
        <v>11.07</v>
      </c>
      <c r="H475" s="100">
        <f t="shared" si="54"/>
        <v>14.38</v>
      </c>
      <c r="I475" s="100">
        <f t="shared" si="55"/>
        <v>30004.3</v>
      </c>
    </row>
    <row r="476" spans="1:9" ht="26.1" customHeight="1" x14ac:dyDescent="0.2">
      <c r="A476" s="9" t="s">
        <v>1358</v>
      </c>
      <c r="B476" s="10" t="s">
        <v>2314</v>
      </c>
      <c r="C476" s="9" t="s">
        <v>410</v>
      </c>
      <c r="D476" s="16" t="s">
        <v>411</v>
      </c>
      <c r="E476" s="11" t="s">
        <v>106</v>
      </c>
      <c r="F476" s="19">
        <v>3</v>
      </c>
      <c r="G476" s="22">
        <v>148.1</v>
      </c>
      <c r="H476" s="100">
        <f t="shared" si="54"/>
        <v>192.38</v>
      </c>
      <c r="I476" s="100">
        <f t="shared" si="55"/>
        <v>577.14</v>
      </c>
    </row>
    <row r="477" spans="1:9" ht="24.2" customHeight="1" x14ac:dyDescent="0.2">
      <c r="A477" s="9" t="s">
        <v>1359</v>
      </c>
      <c r="B477" s="10" t="s">
        <v>2315</v>
      </c>
      <c r="C477" s="9" t="s">
        <v>410</v>
      </c>
      <c r="D477" s="16" t="s">
        <v>412</v>
      </c>
      <c r="E477" s="11" t="s">
        <v>106</v>
      </c>
      <c r="F477" s="19">
        <v>3</v>
      </c>
      <c r="G477" s="22">
        <v>70.150000000000006</v>
      </c>
      <c r="H477" s="100">
        <f t="shared" si="54"/>
        <v>91.12</v>
      </c>
      <c r="I477" s="100">
        <f t="shared" si="55"/>
        <v>273.36</v>
      </c>
    </row>
    <row r="478" spans="1:9" ht="24.2" customHeight="1" x14ac:dyDescent="0.2">
      <c r="A478" s="9" t="s">
        <v>1360</v>
      </c>
      <c r="B478" s="10" t="s">
        <v>2316</v>
      </c>
      <c r="C478" s="9" t="s">
        <v>410</v>
      </c>
      <c r="D478" s="16" t="s">
        <v>413</v>
      </c>
      <c r="E478" s="11" t="s">
        <v>106</v>
      </c>
      <c r="F478" s="19">
        <v>3</v>
      </c>
      <c r="G478" s="22">
        <v>80.62</v>
      </c>
      <c r="H478" s="100">
        <f t="shared" si="54"/>
        <v>104.73</v>
      </c>
      <c r="I478" s="100">
        <f t="shared" si="55"/>
        <v>314.19</v>
      </c>
    </row>
    <row r="479" spans="1:9" ht="26.1" customHeight="1" x14ac:dyDescent="0.2">
      <c r="A479" s="9" t="s">
        <v>1361</v>
      </c>
      <c r="B479" s="10" t="s">
        <v>2317</v>
      </c>
      <c r="C479" s="9" t="s">
        <v>410</v>
      </c>
      <c r="D479" s="16" t="s">
        <v>414</v>
      </c>
      <c r="E479" s="11" t="s">
        <v>106</v>
      </c>
      <c r="F479" s="19">
        <v>3</v>
      </c>
      <c r="G479" s="22">
        <v>54.56</v>
      </c>
      <c r="H479" s="100">
        <f t="shared" si="54"/>
        <v>70.87</v>
      </c>
      <c r="I479" s="100">
        <f t="shared" si="55"/>
        <v>212.61</v>
      </c>
    </row>
    <row r="480" spans="1:9" ht="24.2" customHeight="1" x14ac:dyDescent="0.2">
      <c r="A480" s="9" t="s">
        <v>1362</v>
      </c>
      <c r="B480" s="10" t="s">
        <v>2318</v>
      </c>
      <c r="C480" s="9" t="s">
        <v>410</v>
      </c>
      <c r="D480" s="16" t="s">
        <v>415</v>
      </c>
      <c r="E480" s="11" t="s">
        <v>106</v>
      </c>
      <c r="F480" s="19">
        <v>3</v>
      </c>
      <c r="G480" s="22">
        <v>70.150000000000006</v>
      </c>
      <c r="H480" s="100">
        <f t="shared" si="54"/>
        <v>91.12</v>
      </c>
      <c r="I480" s="100">
        <f t="shared" si="55"/>
        <v>273.36</v>
      </c>
    </row>
    <row r="481" spans="1:9" ht="26.1" customHeight="1" x14ac:dyDescent="0.2">
      <c r="A481" s="24" t="s">
        <v>1363</v>
      </c>
      <c r="B481" s="24"/>
      <c r="C481" s="24"/>
      <c r="D481" s="25" t="s">
        <v>416</v>
      </c>
      <c r="E481" s="24"/>
      <c r="F481" s="26"/>
      <c r="G481" s="27"/>
      <c r="H481" s="106"/>
      <c r="I481" s="117">
        <f>SUM(I482)</f>
        <v>212518.9</v>
      </c>
    </row>
    <row r="482" spans="1:9" ht="24.2" customHeight="1" x14ac:dyDescent="0.2">
      <c r="A482" s="9" t="s">
        <v>1364</v>
      </c>
      <c r="B482" s="10" t="s">
        <v>2319</v>
      </c>
      <c r="C482" s="9" t="s">
        <v>47</v>
      </c>
      <c r="D482" s="16" t="s">
        <v>417</v>
      </c>
      <c r="E482" s="11" t="s">
        <v>49</v>
      </c>
      <c r="F482" s="19">
        <v>110</v>
      </c>
      <c r="G482" s="22">
        <v>1487.29</v>
      </c>
      <c r="H482" s="100">
        <f>ROUND(G482 * (1 + 29.9 / 100), 2)</f>
        <v>1931.99</v>
      </c>
      <c r="I482" s="100">
        <f>ROUND(F482 * H482, 2)</f>
        <v>212518.9</v>
      </c>
    </row>
    <row r="483" spans="1:9" ht="26.1" customHeight="1" x14ac:dyDescent="0.2">
      <c r="A483" s="24" t="s">
        <v>1365</v>
      </c>
      <c r="B483" s="24"/>
      <c r="C483" s="24"/>
      <c r="D483" s="25" t="s">
        <v>418</v>
      </c>
      <c r="E483" s="24"/>
      <c r="F483" s="26"/>
      <c r="G483" s="27"/>
      <c r="H483" s="106"/>
      <c r="I483" s="117">
        <f>SUM(I484)</f>
        <v>13853.09</v>
      </c>
    </row>
    <row r="484" spans="1:9" ht="39" customHeight="1" x14ac:dyDescent="0.2">
      <c r="A484" s="9" t="s">
        <v>1366</v>
      </c>
      <c r="B484" s="10">
        <v>99059</v>
      </c>
      <c r="C484" s="9" t="s">
        <v>24</v>
      </c>
      <c r="D484" s="16" t="s">
        <v>94</v>
      </c>
      <c r="E484" s="11" t="s">
        <v>95</v>
      </c>
      <c r="F484" s="19">
        <v>193.29</v>
      </c>
      <c r="G484" s="22">
        <v>55.17</v>
      </c>
      <c r="H484" s="100">
        <f>ROUND(G484 * (1 + 29.9 / 100), 2)</f>
        <v>71.67</v>
      </c>
      <c r="I484" s="100">
        <f>ROUND(F484 * H484, 2)</f>
        <v>13853.09</v>
      </c>
    </row>
    <row r="485" spans="1:9" ht="39" customHeight="1" x14ac:dyDescent="0.2">
      <c r="A485" s="24" t="s">
        <v>1367</v>
      </c>
      <c r="B485" s="24"/>
      <c r="C485" s="24"/>
      <c r="D485" s="25" t="s">
        <v>419</v>
      </c>
      <c r="E485" s="24"/>
      <c r="F485" s="26"/>
      <c r="G485" s="27"/>
      <c r="H485" s="106"/>
      <c r="I485" s="117">
        <f>SUM(I486)</f>
        <v>561.91999999999996</v>
      </c>
    </row>
    <row r="486" spans="1:9" ht="26.1" customHeight="1" x14ac:dyDescent="0.2">
      <c r="A486" s="9" t="s">
        <v>1368</v>
      </c>
      <c r="B486" s="10" t="s">
        <v>2320</v>
      </c>
      <c r="C486" s="9" t="s">
        <v>47</v>
      </c>
      <c r="D486" s="16" t="s">
        <v>420</v>
      </c>
      <c r="E486" s="11" t="s">
        <v>95</v>
      </c>
      <c r="F486" s="19">
        <v>118.8</v>
      </c>
      <c r="G486" s="22">
        <v>3.64</v>
      </c>
      <c r="H486" s="100">
        <f>ROUND(G486 * (1 + 29.9 / 100), 2)</f>
        <v>4.7300000000000004</v>
      </c>
      <c r="I486" s="100">
        <f>ROUND(F486 * H486, 2)</f>
        <v>561.91999999999996</v>
      </c>
    </row>
    <row r="487" spans="1:9" ht="39" customHeight="1" x14ac:dyDescent="0.2">
      <c r="A487" s="24" t="s">
        <v>1369</v>
      </c>
      <c r="B487" s="24"/>
      <c r="C487" s="24"/>
      <c r="D487" s="25" t="s">
        <v>421</v>
      </c>
      <c r="E487" s="24"/>
      <c r="F487" s="26"/>
      <c r="G487" s="27"/>
      <c r="H487" s="106"/>
      <c r="I487" s="117">
        <f>SUM(I488:I489)</f>
        <v>129771</v>
      </c>
    </row>
    <row r="488" spans="1:9" ht="52.15" customHeight="1" x14ac:dyDescent="0.2">
      <c r="A488" s="9" t="s">
        <v>1370</v>
      </c>
      <c r="B488" s="10" t="s">
        <v>2321</v>
      </c>
      <c r="C488" s="9" t="s">
        <v>410</v>
      </c>
      <c r="D488" s="16" t="s">
        <v>422</v>
      </c>
      <c r="E488" s="11" t="s">
        <v>272</v>
      </c>
      <c r="F488" s="19">
        <v>6</v>
      </c>
      <c r="G488" s="22">
        <v>1800.08</v>
      </c>
      <c r="H488" s="100">
        <f>ROUND(G488 * (1 + 29.9 / 100), 2)</f>
        <v>2338.3000000000002</v>
      </c>
      <c r="I488" s="100">
        <f>ROUND(F488 * H488, 2)</f>
        <v>14029.8</v>
      </c>
    </row>
    <row r="489" spans="1:9" ht="39" customHeight="1" x14ac:dyDescent="0.2">
      <c r="A489" s="9" t="s">
        <v>1371</v>
      </c>
      <c r="B489" s="10" t="s">
        <v>2322</v>
      </c>
      <c r="C489" s="9" t="s">
        <v>410</v>
      </c>
      <c r="D489" s="16" t="s">
        <v>423</v>
      </c>
      <c r="E489" s="11" t="s">
        <v>424</v>
      </c>
      <c r="F489" s="19">
        <v>120</v>
      </c>
      <c r="G489" s="22">
        <v>742.5</v>
      </c>
      <c r="H489" s="100">
        <f>ROUND(G489 * (1 + 29.9 / 100), 2)</f>
        <v>964.51</v>
      </c>
      <c r="I489" s="100">
        <f>ROUND(F489 * H489, 2)</f>
        <v>115741.2</v>
      </c>
    </row>
    <row r="490" spans="1:9" ht="39" customHeight="1" x14ac:dyDescent="0.2">
      <c r="A490" s="24" t="s">
        <v>1372</v>
      </c>
      <c r="B490" s="24"/>
      <c r="C490" s="24"/>
      <c r="D490" s="25" t="s">
        <v>425</v>
      </c>
      <c r="E490" s="24"/>
      <c r="F490" s="26"/>
      <c r="G490" s="27"/>
      <c r="H490" s="106"/>
      <c r="I490" s="117">
        <f>SUM(I491:I493)</f>
        <v>25115.649999999998</v>
      </c>
    </row>
    <row r="491" spans="1:9" ht="78.2" customHeight="1" x14ac:dyDescent="0.2">
      <c r="A491" s="9" t="s">
        <v>1373</v>
      </c>
      <c r="B491" s="10">
        <v>101230</v>
      </c>
      <c r="C491" s="9" t="s">
        <v>24</v>
      </c>
      <c r="D491" s="16" t="s">
        <v>426</v>
      </c>
      <c r="E491" s="11" t="s">
        <v>38</v>
      </c>
      <c r="F491" s="19">
        <v>1450</v>
      </c>
      <c r="G491" s="22">
        <v>10.76</v>
      </c>
      <c r="H491" s="100">
        <f>ROUND(G491 * (1 + 29.9 / 100), 2)</f>
        <v>13.98</v>
      </c>
      <c r="I491" s="100">
        <f>ROUND(F491 * H491, 2)</f>
        <v>20271</v>
      </c>
    </row>
    <row r="492" spans="1:9" ht="26.1" customHeight="1" x14ac:dyDescent="0.2">
      <c r="A492" s="9" t="s">
        <v>1374</v>
      </c>
      <c r="B492" s="10">
        <v>93358</v>
      </c>
      <c r="C492" s="9" t="s">
        <v>24</v>
      </c>
      <c r="D492" s="16" t="s">
        <v>75</v>
      </c>
      <c r="E492" s="11" t="s">
        <v>38</v>
      </c>
      <c r="F492" s="19">
        <v>46.96</v>
      </c>
      <c r="G492" s="22">
        <v>76.2</v>
      </c>
      <c r="H492" s="100">
        <f>ROUND(G492 * (1 + 29.9 / 100), 2)</f>
        <v>98.98</v>
      </c>
      <c r="I492" s="100">
        <f>ROUND(F492 * H492, 2)</f>
        <v>4648.1000000000004</v>
      </c>
    </row>
    <row r="493" spans="1:9" ht="24.2" customHeight="1" x14ac:dyDescent="0.2">
      <c r="A493" s="9" t="s">
        <v>1375</v>
      </c>
      <c r="B493" s="10">
        <v>4011209</v>
      </c>
      <c r="C493" s="9" t="s">
        <v>65</v>
      </c>
      <c r="D493" s="16" t="s">
        <v>427</v>
      </c>
      <c r="E493" s="11" t="s">
        <v>26</v>
      </c>
      <c r="F493" s="19">
        <v>131.91</v>
      </c>
      <c r="G493" s="22">
        <v>1.1499999999999999</v>
      </c>
      <c r="H493" s="100">
        <f>ROUND(G493 * (1 + 29.9 / 100), 2)</f>
        <v>1.49</v>
      </c>
      <c r="I493" s="100">
        <f>ROUND(F493 * H493, 2)</f>
        <v>196.55</v>
      </c>
    </row>
    <row r="494" spans="1:9" ht="26.1" customHeight="1" x14ac:dyDescent="0.2">
      <c r="A494" s="24" t="s">
        <v>1376</v>
      </c>
      <c r="B494" s="24"/>
      <c r="C494" s="24"/>
      <c r="D494" s="25" t="s">
        <v>428</v>
      </c>
      <c r="E494" s="24"/>
      <c r="F494" s="26"/>
      <c r="G494" s="27"/>
      <c r="H494" s="106"/>
      <c r="I494" s="117">
        <f>SUM(I495:I496)</f>
        <v>169661.13</v>
      </c>
    </row>
    <row r="495" spans="1:9" ht="26.1" customHeight="1" x14ac:dyDescent="0.2">
      <c r="A495" s="9" t="s">
        <v>1377</v>
      </c>
      <c r="B495" s="10">
        <v>2306016</v>
      </c>
      <c r="C495" s="9" t="s">
        <v>65</v>
      </c>
      <c r="D495" s="16" t="s">
        <v>429</v>
      </c>
      <c r="E495" s="11" t="s">
        <v>324</v>
      </c>
      <c r="F495" s="19">
        <v>32311.599999999999</v>
      </c>
      <c r="G495" s="22">
        <v>1.64</v>
      </c>
      <c r="H495" s="100">
        <f>ROUND(G495 * (1 + 29.9 / 100), 2)</f>
        <v>2.13</v>
      </c>
      <c r="I495" s="100">
        <f>ROUND(F495 * H495, 2)</f>
        <v>68823.710000000006</v>
      </c>
    </row>
    <row r="496" spans="1:9" ht="24.2" customHeight="1" x14ac:dyDescent="0.2">
      <c r="A496" s="9" t="s">
        <v>1378</v>
      </c>
      <c r="B496" s="10" t="s">
        <v>2323</v>
      </c>
      <c r="C496" s="9" t="s">
        <v>47</v>
      </c>
      <c r="D496" s="16" t="s">
        <v>430</v>
      </c>
      <c r="E496" s="11" t="s">
        <v>129</v>
      </c>
      <c r="F496" s="19">
        <v>1</v>
      </c>
      <c r="G496" s="22">
        <v>77626.960000000006</v>
      </c>
      <c r="H496" s="100">
        <f>ROUND(G496 * (1 + 29.9 / 100), 2)</f>
        <v>100837.42</v>
      </c>
      <c r="I496" s="100">
        <f>ROUND(F496 * H496, 2)</f>
        <v>100837.42</v>
      </c>
    </row>
    <row r="497" spans="1:9" ht="39" customHeight="1" x14ac:dyDescent="0.2">
      <c r="A497" s="24" t="s">
        <v>1379</v>
      </c>
      <c r="B497" s="24"/>
      <c r="C497" s="24"/>
      <c r="D497" s="25" t="s">
        <v>431</v>
      </c>
      <c r="E497" s="24"/>
      <c r="F497" s="26"/>
      <c r="G497" s="27"/>
      <c r="H497" s="106"/>
      <c r="I497" s="117">
        <f>SUM(I498:I508)</f>
        <v>491568.07</v>
      </c>
    </row>
    <row r="498" spans="1:9" ht="26.1" customHeight="1" x14ac:dyDescent="0.2">
      <c r="A498" s="9" t="s">
        <v>1380</v>
      </c>
      <c r="B498" s="10">
        <v>50035</v>
      </c>
      <c r="C498" s="9" t="s">
        <v>400</v>
      </c>
      <c r="D498" s="16" t="s">
        <v>432</v>
      </c>
      <c r="E498" s="11" t="s">
        <v>26</v>
      </c>
      <c r="F498" s="19">
        <v>715</v>
      </c>
      <c r="G498" s="22">
        <v>67.83</v>
      </c>
      <c r="H498" s="100">
        <f t="shared" ref="H498:H508" si="56">ROUND(G498 * (1 + 29.9 / 100), 2)</f>
        <v>88.11</v>
      </c>
      <c r="I498" s="100">
        <f t="shared" ref="I498:I508" si="57">ROUND(F498 * H498, 2)</f>
        <v>62998.65</v>
      </c>
    </row>
    <row r="499" spans="1:9" ht="24.2" customHeight="1" x14ac:dyDescent="0.2">
      <c r="A499" s="9" t="s">
        <v>1381</v>
      </c>
      <c r="B499" s="10">
        <v>51217</v>
      </c>
      <c r="C499" s="9" t="s">
        <v>400</v>
      </c>
      <c r="D499" s="16" t="s">
        <v>433</v>
      </c>
      <c r="E499" s="11" t="s">
        <v>26</v>
      </c>
      <c r="F499" s="19">
        <v>214.5</v>
      </c>
      <c r="G499" s="22">
        <v>55.86</v>
      </c>
      <c r="H499" s="100">
        <f t="shared" si="56"/>
        <v>72.56</v>
      </c>
      <c r="I499" s="100">
        <f t="shared" si="57"/>
        <v>15564.12</v>
      </c>
    </row>
    <row r="500" spans="1:9" ht="26.1" customHeight="1" x14ac:dyDescent="0.2">
      <c r="A500" s="9" t="s">
        <v>1382</v>
      </c>
      <c r="B500" s="10">
        <v>51453</v>
      </c>
      <c r="C500" s="9" t="s">
        <v>400</v>
      </c>
      <c r="D500" s="16" t="s">
        <v>434</v>
      </c>
      <c r="E500" s="11" t="s">
        <v>38</v>
      </c>
      <c r="F500" s="19">
        <v>140</v>
      </c>
      <c r="G500" s="22">
        <v>978.05</v>
      </c>
      <c r="H500" s="100">
        <f t="shared" si="56"/>
        <v>1270.49</v>
      </c>
      <c r="I500" s="100">
        <f t="shared" si="57"/>
        <v>177868.6</v>
      </c>
    </row>
    <row r="501" spans="1:9" ht="39" customHeight="1" x14ac:dyDescent="0.2">
      <c r="A501" s="9" t="s">
        <v>1383</v>
      </c>
      <c r="B501" s="10">
        <v>95241</v>
      </c>
      <c r="C501" s="9" t="s">
        <v>24</v>
      </c>
      <c r="D501" s="16" t="s">
        <v>102</v>
      </c>
      <c r="E501" s="11" t="s">
        <v>26</v>
      </c>
      <c r="F501" s="19">
        <v>131.91</v>
      </c>
      <c r="G501" s="22">
        <v>38.07</v>
      </c>
      <c r="H501" s="100">
        <f t="shared" si="56"/>
        <v>49.45</v>
      </c>
      <c r="I501" s="100">
        <f t="shared" si="57"/>
        <v>6522.95</v>
      </c>
    </row>
    <row r="502" spans="1:9" ht="26.1" customHeight="1" x14ac:dyDescent="0.2">
      <c r="A502" s="9" t="s">
        <v>1384</v>
      </c>
      <c r="B502" s="10">
        <v>92800</v>
      </c>
      <c r="C502" s="9" t="s">
        <v>24</v>
      </c>
      <c r="D502" s="16" t="s">
        <v>435</v>
      </c>
      <c r="E502" s="11" t="s">
        <v>81</v>
      </c>
      <c r="F502" s="19">
        <v>3</v>
      </c>
      <c r="G502" s="22">
        <v>10.74</v>
      </c>
      <c r="H502" s="100">
        <f t="shared" si="56"/>
        <v>13.95</v>
      </c>
      <c r="I502" s="100">
        <f t="shared" si="57"/>
        <v>41.85</v>
      </c>
    </row>
    <row r="503" spans="1:9" ht="26.1" customHeight="1" x14ac:dyDescent="0.2">
      <c r="A503" s="9" t="s">
        <v>1385</v>
      </c>
      <c r="B503" s="10">
        <v>92801</v>
      </c>
      <c r="C503" s="9" t="s">
        <v>24</v>
      </c>
      <c r="D503" s="16" t="s">
        <v>436</v>
      </c>
      <c r="E503" s="11" t="s">
        <v>81</v>
      </c>
      <c r="F503" s="19">
        <v>4790</v>
      </c>
      <c r="G503" s="22">
        <v>11.07</v>
      </c>
      <c r="H503" s="100">
        <f t="shared" si="56"/>
        <v>14.38</v>
      </c>
      <c r="I503" s="100">
        <f t="shared" si="57"/>
        <v>68880.2</v>
      </c>
    </row>
    <row r="504" spans="1:9" ht="26.1" customHeight="1" x14ac:dyDescent="0.2">
      <c r="A504" s="9" t="s">
        <v>1386</v>
      </c>
      <c r="B504" s="10">
        <v>92802</v>
      </c>
      <c r="C504" s="9" t="s">
        <v>24</v>
      </c>
      <c r="D504" s="16" t="s">
        <v>437</v>
      </c>
      <c r="E504" s="11" t="s">
        <v>81</v>
      </c>
      <c r="F504" s="19">
        <v>3372</v>
      </c>
      <c r="G504" s="22">
        <v>11.12</v>
      </c>
      <c r="H504" s="100">
        <f t="shared" si="56"/>
        <v>14.44</v>
      </c>
      <c r="I504" s="100">
        <f t="shared" si="57"/>
        <v>48691.68</v>
      </c>
    </row>
    <row r="505" spans="1:9" ht="26.1" customHeight="1" x14ac:dyDescent="0.2">
      <c r="A505" s="9" t="s">
        <v>1387</v>
      </c>
      <c r="B505" s="10">
        <v>92803</v>
      </c>
      <c r="C505" s="9" t="s">
        <v>24</v>
      </c>
      <c r="D505" s="16" t="s">
        <v>438</v>
      </c>
      <c r="E505" s="11" t="s">
        <v>81</v>
      </c>
      <c r="F505" s="19">
        <v>5886</v>
      </c>
      <c r="G505" s="22">
        <v>10.29</v>
      </c>
      <c r="H505" s="100">
        <f t="shared" si="56"/>
        <v>13.37</v>
      </c>
      <c r="I505" s="100">
        <f t="shared" si="57"/>
        <v>78695.820000000007</v>
      </c>
    </row>
    <row r="506" spans="1:9" ht="26.1" customHeight="1" x14ac:dyDescent="0.2">
      <c r="A506" s="9" t="s">
        <v>1388</v>
      </c>
      <c r="B506" s="10">
        <v>92804</v>
      </c>
      <c r="C506" s="9" t="s">
        <v>24</v>
      </c>
      <c r="D506" s="16" t="s">
        <v>439</v>
      </c>
      <c r="E506" s="11" t="s">
        <v>81</v>
      </c>
      <c r="F506" s="19">
        <v>1108</v>
      </c>
      <c r="G506" s="22">
        <v>8.85</v>
      </c>
      <c r="H506" s="100">
        <f t="shared" si="56"/>
        <v>11.5</v>
      </c>
      <c r="I506" s="100">
        <f t="shared" si="57"/>
        <v>12742</v>
      </c>
    </row>
    <row r="507" spans="1:9" ht="39" customHeight="1" x14ac:dyDescent="0.2">
      <c r="A507" s="9" t="s">
        <v>1389</v>
      </c>
      <c r="B507" s="10">
        <v>88628</v>
      </c>
      <c r="C507" s="9" t="s">
        <v>24</v>
      </c>
      <c r="D507" s="16" t="s">
        <v>440</v>
      </c>
      <c r="E507" s="11" t="s">
        <v>38</v>
      </c>
      <c r="F507" s="19">
        <v>18.64</v>
      </c>
      <c r="G507" s="22">
        <v>778.03</v>
      </c>
      <c r="H507" s="100">
        <f t="shared" si="56"/>
        <v>1010.66</v>
      </c>
      <c r="I507" s="100">
        <f t="shared" si="57"/>
        <v>18838.7</v>
      </c>
    </row>
    <row r="508" spans="1:9" ht="52.15" customHeight="1" x14ac:dyDescent="0.2">
      <c r="A508" s="9" t="s">
        <v>1390</v>
      </c>
      <c r="B508" s="10">
        <v>103335</v>
      </c>
      <c r="C508" s="9" t="s">
        <v>24</v>
      </c>
      <c r="D508" s="16" t="s">
        <v>441</v>
      </c>
      <c r="E508" s="11" t="s">
        <v>26</v>
      </c>
      <c r="F508" s="19">
        <v>3.94</v>
      </c>
      <c r="G508" s="22">
        <v>141.36000000000001</v>
      </c>
      <c r="H508" s="100">
        <f t="shared" si="56"/>
        <v>183.63</v>
      </c>
      <c r="I508" s="100">
        <f t="shared" si="57"/>
        <v>723.5</v>
      </c>
    </row>
    <row r="509" spans="1:9" ht="39" customHeight="1" x14ac:dyDescent="0.2">
      <c r="A509" s="24" t="s">
        <v>1391</v>
      </c>
      <c r="B509" s="24"/>
      <c r="C509" s="24"/>
      <c r="D509" s="25" t="s">
        <v>442</v>
      </c>
      <c r="E509" s="24"/>
      <c r="F509" s="26"/>
      <c r="G509" s="27"/>
      <c r="H509" s="106"/>
      <c r="I509" s="117">
        <f>SUM(I510:I511)</f>
        <v>45493.880000000005</v>
      </c>
    </row>
    <row r="510" spans="1:9" ht="26.1" customHeight="1" x14ac:dyDescent="0.2">
      <c r="A510" s="9" t="s">
        <v>1392</v>
      </c>
      <c r="B510" s="10">
        <v>98557</v>
      </c>
      <c r="C510" s="9" t="s">
        <v>24</v>
      </c>
      <c r="D510" s="16" t="s">
        <v>443</v>
      </c>
      <c r="E510" s="11" t="s">
        <v>26</v>
      </c>
      <c r="F510" s="19">
        <v>357.5</v>
      </c>
      <c r="G510" s="22">
        <v>46.29</v>
      </c>
      <c r="H510" s="100">
        <f>ROUND(G510 * (1 + 29.9 / 100), 2)</f>
        <v>60.13</v>
      </c>
      <c r="I510" s="100">
        <f>ROUND(F510 * H510, 2)</f>
        <v>21496.48</v>
      </c>
    </row>
    <row r="511" spans="1:9" ht="24.2" customHeight="1" x14ac:dyDescent="0.2">
      <c r="A511" s="9" t="s">
        <v>1393</v>
      </c>
      <c r="B511" s="10">
        <v>80678</v>
      </c>
      <c r="C511" s="9" t="s">
        <v>400</v>
      </c>
      <c r="D511" s="16" t="s">
        <v>444</v>
      </c>
      <c r="E511" s="11" t="s">
        <v>26</v>
      </c>
      <c r="F511" s="19">
        <v>303.88</v>
      </c>
      <c r="G511" s="22">
        <v>60.79</v>
      </c>
      <c r="H511" s="100">
        <f>ROUND(G511 * (1 + 29.9 / 100), 2)</f>
        <v>78.97</v>
      </c>
      <c r="I511" s="100">
        <f>ROUND(F511 * H511, 2)</f>
        <v>23997.4</v>
      </c>
    </row>
    <row r="512" spans="1:9" ht="26.1" customHeight="1" x14ac:dyDescent="0.2">
      <c r="A512" s="24" t="s">
        <v>1394</v>
      </c>
      <c r="B512" s="24"/>
      <c r="C512" s="24"/>
      <c r="D512" s="25" t="s">
        <v>445</v>
      </c>
      <c r="E512" s="24"/>
      <c r="F512" s="26"/>
      <c r="G512" s="27"/>
      <c r="H512" s="106"/>
      <c r="I512" s="117">
        <f>SUM(I513)</f>
        <v>43173.13</v>
      </c>
    </row>
    <row r="513" spans="1:9" ht="26.1" customHeight="1" x14ac:dyDescent="0.2">
      <c r="A513" s="9" t="s">
        <v>1395</v>
      </c>
      <c r="B513" s="10">
        <v>93382</v>
      </c>
      <c r="C513" s="9" t="s">
        <v>24</v>
      </c>
      <c r="D513" s="16" t="s">
        <v>446</v>
      </c>
      <c r="E513" s="11" t="s">
        <v>38</v>
      </c>
      <c r="F513" s="19">
        <v>1121.3800000000001</v>
      </c>
      <c r="G513" s="22">
        <v>29.64</v>
      </c>
      <c r="H513" s="100">
        <f>ROUND(G513 * (1 + 29.9 / 100), 2)</f>
        <v>38.5</v>
      </c>
      <c r="I513" s="100">
        <f>ROUND(F513 * H513, 2)</f>
        <v>43173.13</v>
      </c>
    </row>
    <row r="514" spans="1:9" ht="39" customHeight="1" x14ac:dyDescent="0.2">
      <c r="A514" s="24" t="s">
        <v>1396</v>
      </c>
      <c r="B514" s="24"/>
      <c r="C514" s="24"/>
      <c r="D514" s="25" t="s">
        <v>447</v>
      </c>
      <c r="E514" s="24"/>
      <c r="F514" s="26"/>
      <c r="G514" s="27"/>
      <c r="H514" s="106"/>
      <c r="I514" s="117">
        <f>SUM(I515:I518)</f>
        <v>23328.31</v>
      </c>
    </row>
    <row r="515" spans="1:9" ht="52.15" customHeight="1" x14ac:dyDescent="0.2">
      <c r="A515" s="9" t="s">
        <v>1397</v>
      </c>
      <c r="B515" s="10">
        <v>100977</v>
      </c>
      <c r="C515" s="9" t="s">
        <v>24</v>
      </c>
      <c r="D515" s="16" t="s">
        <v>448</v>
      </c>
      <c r="E515" s="11" t="s">
        <v>38</v>
      </c>
      <c r="F515" s="19">
        <v>300.73</v>
      </c>
      <c r="G515" s="22">
        <v>6.9</v>
      </c>
      <c r="H515" s="100">
        <f>ROUND(G515 * (1 + 29.9 / 100), 2)</f>
        <v>8.9600000000000009</v>
      </c>
      <c r="I515" s="100">
        <f>ROUND(F515 * H515, 2)</f>
        <v>2694.54</v>
      </c>
    </row>
    <row r="516" spans="1:9" ht="39" customHeight="1" x14ac:dyDescent="0.2">
      <c r="A516" s="9" t="s">
        <v>1398</v>
      </c>
      <c r="B516" s="10">
        <v>97914</v>
      </c>
      <c r="C516" s="9" t="s">
        <v>24</v>
      </c>
      <c r="D516" s="16" t="s">
        <v>63</v>
      </c>
      <c r="E516" s="11" t="s">
        <v>64</v>
      </c>
      <c r="F516" s="19">
        <v>5074.8</v>
      </c>
      <c r="G516" s="22">
        <v>2.64</v>
      </c>
      <c r="H516" s="100">
        <f>ROUND(G516 * (1 + 29.9 / 100), 2)</f>
        <v>3.43</v>
      </c>
      <c r="I516" s="100">
        <f>ROUND(F516 * H516, 2)</f>
        <v>17406.560000000001</v>
      </c>
    </row>
    <row r="517" spans="1:9" ht="39" customHeight="1" x14ac:dyDescent="0.2">
      <c r="A517" s="9" t="s">
        <v>1399</v>
      </c>
      <c r="B517" s="10">
        <v>97912</v>
      </c>
      <c r="C517" s="9" t="s">
        <v>24</v>
      </c>
      <c r="D517" s="16" t="s">
        <v>449</v>
      </c>
      <c r="E517" s="11" t="s">
        <v>64</v>
      </c>
      <c r="F517" s="19">
        <v>563.87</v>
      </c>
      <c r="G517" s="22">
        <v>3.32</v>
      </c>
      <c r="H517" s="100">
        <f>ROUND(G517 * (1 + 29.9 / 100), 2)</f>
        <v>4.3099999999999996</v>
      </c>
      <c r="I517" s="100">
        <f>ROUND(F517 * H517, 2)</f>
        <v>2430.2800000000002</v>
      </c>
    </row>
    <row r="518" spans="1:9" ht="24.2" customHeight="1" x14ac:dyDescent="0.2">
      <c r="A518" s="9" t="s">
        <v>1400</v>
      </c>
      <c r="B518" s="10">
        <v>4413942</v>
      </c>
      <c r="C518" s="9" t="s">
        <v>65</v>
      </c>
      <c r="D518" s="16" t="s">
        <v>408</v>
      </c>
      <c r="E518" s="11" t="s">
        <v>38</v>
      </c>
      <c r="F518" s="19">
        <v>375.91</v>
      </c>
      <c r="G518" s="22">
        <v>1.63</v>
      </c>
      <c r="H518" s="100">
        <f>ROUND(G518 * (1 + 29.9 / 100), 2)</f>
        <v>2.12</v>
      </c>
      <c r="I518" s="100">
        <f>ROUND(F518 * H518, 2)</f>
        <v>796.93</v>
      </c>
    </row>
    <row r="519" spans="1:9" ht="39" customHeight="1" x14ac:dyDescent="0.2">
      <c r="A519" s="24" t="s">
        <v>1401</v>
      </c>
      <c r="B519" s="24"/>
      <c r="C519" s="24"/>
      <c r="D519" s="25" t="s">
        <v>450</v>
      </c>
      <c r="E519" s="24"/>
      <c r="F519" s="26"/>
      <c r="G519" s="27"/>
      <c r="H519" s="106"/>
      <c r="I519" s="117">
        <f>SUM(I520)</f>
        <v>220.69</v>
      </c>
    </row>
    <row r="520" spans="1:9" ht="24.2" customHeight="1" x14ac:dyDescent="0.2">
      <c r="A520" s="9" t="s">
        <v>1402</v>
      </c>
      <c r="B520" s="10" t="s">
        <v>2324</v>
      </c>
      <c r="C520" s="9" t="s">
        <v>47</v>
      </c>
      <c r="D520" s="16" t="s">
        <v>451</v>
      </c>
      <c r="E520" s="11" t="s">
        <v>26</v>
      </c>
      <c r="F520" s="19">
        <v>8.8699999999999992</v>
      </c>
      <c r="G520" s="22">
        <v>19.149999999999999</v>
      </c>
      <c r="H520" s="100">
        <f>ROUND(G520 * (1 + 29.9 / 100), 2)</f>
        <v>24.88</v>
      </c>
      <c r="I520" s="100">
        <f>ROUND(F520 * H520, 2)</f>
        <v>220.69</v>
      </c>
    </row>
    <row r="521" spans="1:9" ht="39" customHeight="1" x14ac:dyDescent="0.2">
      <c r="A521" s="24" t="s">
        <v>1403</v>
      </c>
      <c r="B521" s="24"/>
      <c r="C521" s="24"/>
      <c r="D521" s="25" t="s">
        <v>452</v>
      </c>
      <c r="E521" s="24"/>
      <c r="F521" s="26"/>
      <c r="G521" s="27"/>
      <c r="H521" s="106"/>
      <c r="I521" s="117">
        <f>SUM(I522:I551)</f>
        <v>144191.20000000001</v>
      </c>
    </row>
    <row r="522" spans="1:9" ht="26.1" customHeight="1" x14ac:dyDescent="0.2">
      <c r="A522" s="9" t="s">
        <v>1404</v>
      </c>
      <c r="B522" s="10" t="s">
        <v>2325</v>
      </c>
      <c r="C522" s="9" t="s">
        <v>47</v>
      </c>
      <c r="D522" s="16" t="s">
        <v>453</v>
      </c>
      <c r="E522" s="11" t="s">
        <v>49</v>
      </c>
      <c r="F522" s="19">
        <v>15.75</v>
      </c>
      <c r="G522" s="22">
        <v>21.09</v>
      </c>
      <c r="H522" s="100">
        <f t="shared" ref="H522:H551" si="58">ROUND(G522 * (1 + 29.9 / 100), 2)</f>
        <v>27.4</v>
      </c>
      <c r="I522" s="100">
        <f t="shared" ref="I522:I551" si="59">ROUND(F522 * H522, 2)</f>
        <v>431.55</v>
      </c>
    </row>
    <row r="523" spans="1:9" ht="26.1" customHeight="1" x14ac:dyDescent="0.2">
      <c r="A523" s="9" t="s">
        <v>1405</v>
      </c>
      <c r="B523" s="10" t="s">
        <v>2326</v>
      </c>
      <c r="C523" s="9" t="s">
        <v>47</v>
      </c>
      <c r="D523" s="16" t="s">
        <v>454</v>
      </c>
      <c r="E523" s="11" t="s">
        <v>129</v>
      </c>
      <c r="F523" s="19">
        <v>8</v>
      </c>
      <c r="G523" s="22">
        <v>1.6</v>
      </c>
      <c r="H523" s="100">
        <f t="shared" si="58"/>
        <v>2.08</v>
      </c>
      <c r="I523" s="100">
        <f t="shared" si="59"/>
        <v>16.64</v>
      </c>
    </row>
    <row r="524" spans="1:9" ht="39" customHeight="1" x14ac:dyDescent="0.2">
      <c r="A524" s="9" t="s">
        <v>1406</v>
      </c>
      <c r="B524" s="10" t="s">
        <v>2327</v>
      </c>
      <c r="C524" s="9" t="s">
        <v>47</v>
      </c>
      <c r="D524" s="16" t="s">
        <v>455</v>
      </c>
      <c r="E524" s="11" t="s">
        <v>129</v>
      </c>
      <c r="F524" s="19">
        <v>2</v>
      </c>
      <c r="G524" s="22">
        <v>9.42</v>
      </c>
      <c r="H524" s="100">
        <f t="shared" si="58"/>
        <v>12.24</v>
      </c>
      <c r="I524" s="100">
        <f t="shared" si="59"/>
        <v>24.48</v>
      </c>
    </row>
    <row r="525" spans="1:9" ht="39" customHeight="1" x14ac:dyDescent="0.2">
      <c r="A525" s="9" t="s">
        <v>1407</v>
      </c>
      <c r="B525" s="10" t="s">
        <v>2328</v>
      </c>
      <c r="C525" s="9" t="s">
        <v>47</v>
      </c>
      <c r="D525" s="16" t="s">
        <v>456</v>
      </c>
      <c r="E525" s="11" t="s">
        <v>129</v>
      </c>
      <c r="F525" s="19">
        <v>1</v>
      </c>
      <c r="G525" s="22">
        <v>15.19</v>
      </c>
      <c r="H525" s="100">
        <f t="shared" si="58"/>
        <v>19.73</v>
      </c>
      <c r="I525" s="100">
        <f t="shared" si="59"/>
        <v>19.73</v>
      </c>
    </row>
    <row r="526" spans="1:9" ht="39" customHeight="1" x14ac:dyDescent="0.2">
      <c r="A526" s="9" t="s">
        <v>1408</v>
      </c>
      <c r="B526" s="10" t="s">
        <v>2329</v>
      </c>
      <c r="C526" s="9" t="s">
        <v>47</v>
      </c>
      <c r="D526" s="16" t="s">
        <v>457</v>
      </c>
      <c r="E526" s="11" t="s">
        <v>129</v>
      </c>
      <c r="F526" s="19">
        <v>42</v>
      </c>
      <c r="G526" s="22">
        <v>60.05</v>
      </c>
      <c r="H526" s="100">
        <f t="shared" si="58"/>
        <v>78</v>
      </c>
      <c r="I526" s="100">
        <f t="shared" si="59"/>
        <v>3276</v>
      </c>
    </row>
    <row r="527" spans="1:9" ht="39" customHeight="1" x14ac:dyDescent="0.2">
      <c r="A527" s="9" t="s">
        <v>1409</v>
      </c>
      <c r="B527" s="10" t="s">
        <v>2330</v>
      </c>
      <c r="C527" s="9" t="s">
        <v>47</v>
      </c>
      <c r="D527" s="16" t="s">
        <v>458</v>
      </c>
      <c r="E527" s="11" t="s">
        <v>129</v>
      </c>
      <c r="F527" s="19">
        <v>1</v>
      </c>
      <c r="G527" s="22">
        <v>74.12</v>
      </c>
      <c r="H527" s="100">
        <f t="shared" si="58"/>
        <v>96.28</v>
      </c>
      <c r="I527" s="100">
        <f t="shared" si="59"/>
        <v>96.28</v>
      </c>
    </row>
    <row r="528" spans="1:9" ht="26.1" customHeight="1" x14ac:dyDescent="0.2">
      <c r="A528" s="9" t="s">
        <v>1410</v>
      </c>
      <c r="B528" s="10" t="s">
        <v>2331</v>
      </c>
      <c r="C528" s="9" t="s">
        <v>47</v>
      </c>
      <c r="D528" s="16" t="s">
        <v>459</v>
      </c>
      <c r="E528" s="11" t="s">
        <v>129</v>
      </c>
      <c r="F528" s="19">
        <v>1</v>
      </c>
      <c r="G528" s="22">
        <v>11.43</v>
      </c>
      <c r="H528" s="100">
        <f t="shared" si="58"/>
        <v>14.85</v>
      </c>
      <c r="I528" s="100">
        <f t="shared" si="59"/>
        <v>14.85</v>
      </c>
    </row>
    <row r="529" spans="1:9" ht="26.1" customHeight="1" x14ac:dyDescent="0.2">
      <c r="A529" s="9" t="s">
        <v>1411</v>
      </c>
      <c r="B529" s="10" t="s">
        <v>2332</v>
      </c>
      <c r="C529" s="9" t="s">
        <v>47</v>
      </c>
      <c r="D529" s="16" t="s">
        <v>460</v>
      </c>
      <c r="E529" s="11" t="s">
        <v>324</v>
      </c>
      <c r="F529" s="19">
        <v>245.9</v>
      </c>
      <c r="G529" s="22">
        <v>1.88</v>
      </c>
      <c r="H529" s="100">
        <f t="shared" si="58"/>
        <v>2.44</v>
      </c>
      <c r="I529" s="100">
        <f t="shared" si="59"/>
        <v>600</v>
      </c>
    </row>
    <row r="530" spans="1:9" ht="26.1" customHeight="1" x14ac:dyDescent="0.2">
      <c r="A530" s="9" t="s">
        <v>1412</v>
      </c>
      <c r="B530" s="10" t="s">
        <v>2333</v>
      </c>
      <c r="C530" s="9" t="s">
        <v>47</v>
      </c>
      <c r="D530" s="16" t="s">
        <v>460</v>
      </c>
      <c r="E530" s="11" t="s">
        <v>129</v>
      </c>
      <c r="F530" s="19">
        <v>2</v>
      </c>
      <c r="G530" s="22">
        <v>5.42</v>
      </c>
      <c r="H530" s="100">
        <f t="shared" si="58"/>
        <v>7.04</v>
      </c>
      <c r="I530" s="100">
        <f t="shared" si="59"/>
        <v>14.08</v>
      </c>
    </row>
    <row r="531" spans="1:9" ht="26.1" customHeight="1" x14ac:dyDescent="0.2">
      <c r="A531" s="9" t="s">
        <v>1413</v>
      </c>
      <c r="B531" s="10" t="s">
        <v>2334</v>
      </c>
      <c r="C531" s="9" t="s">
        <v>47</v>
      </c>
      <c r="D531" s="16" t="s">
        <v>461</v>
      </c>
      <c r="E531" s="11" t="s">
        <v>49</v>
      </c>
      <c r="F531" s="19">
        <v>5.85</v>
      </c>
      <c r="G531" s="22">
        <v>15.14</v>
      </c>
      <c r="H531" s="100">
        <f t="shared" si="58"/>
        <v>19.670000000000002</v>
      </c>
      <c r="I531" s="100">
        <f t="shared" si="59"/>
        <v>115.07</v>
      </c>
    </row>
    <row r="532" spans="1:9" ht="26.1" customHeight="1" x14ac:dyDescent="0.2">
      <c r="A532" s="9" t="s">
        <v>1414</v>
      </c>
      <c r="B532" s="10" t="s">
        <v>2335</v>
      </c>
      <c r="C532" s="9" t="s">
        <v>47</v>
      </c>
      <c r="D532" s="16" t="s">
        <v>462</v>
      </c>
      <c r="E532" s="11" t="s">
        <v>49</v>
      </c>
      <c r="F532" s="19">
        <v>8</v>
      </c>
      <c r="G532" s="22">
        <v>11.13</v>
      </c>
      <c r="H532" s="100">
        <f t="shared" si="58"/>
        <v>14.46</v>
      </c>
      <c r="I532" s="100">
        <f t="shared" si="59"/>
        <v>115.68</v>
      </c>
    </row>
    <row r="533" spans="1:9" ht="26.1" customHeight="1" x14ac:dyDescent="0.2">
      <c r="A533" s="9" t="s">
        <v>1415</v>
      </c>
      <c r="B533" s="10" t="s">
        <v>2336</v>
      </c>
      <c r="C533" s="9" t="s">
        <v>47</v>
      </c>
      <c r="D533" s="16" t="s">
        <v>463</v>
      </c>
      <c r="E533" s="11" t="s">
        <v>324</v>
      </c>
      <c r="F533" s="19">
        <v>438</v>
      </c>
      <c r="G533" s="22">
        <v>5.0999999999999996</v>
      </c>
      <c r="H533" s="100">
        <f t="shared" si="58"/>
        <v>6.62</v>
      </c>
      <c r="I533" s="100">
        <f t="shared" si="59"/>
        <v>2899.56</v>
      </c>
    </row>
    <row r="534" spans="1:9" ht="26.1" customHeight="1" x14ac:dyDescent="0.2">
      <c r="A534" s="9" t="s">
        <v>1416</v>
      </c>
      <c r="B534" s="10" t="s">
        <v>2337</v>
      </c>
      <c r="C534" s="9" t="s">
        <v>47</v>
      </c>
      <c r="D534" s="16" t="s">
        <v>464</v>
      </c>
      <c r="E534" s="11" t="s">
        <v>129</v>
      </c>
      <c r="F534" s="19">
        <v>1</v>
      </c>
      <c r="G534" s="22">
        <v>3405.35</v>
      </c>
      <c r="H534" s="100">
        <f t="shared" si="58"/>
        <v>4423.55</v>
      </c>
      <c r="I534" s="100">
        <f t="shared" si="59"/>
        <v>4423.55</v>
      </c>
    </row>
    <row r="535" spans="1:9" ht="26.1" customHeight="1" x14ac:dyDescent="0.2">
      <c r="A535" s="9" t="s">
        <v>1417</v>
      </c>
      <c r="B535" s="10" t="s">
        <v>2338</v>
      </c>
      <c r="C535" s="9" t="s">
        <v>47</v>
      </c>
      <c r="D535" s="16" t="s">
        <v>465</v>
      </c>
      <c r="E535" s="11" t="s">
        <v>129</v>
      </c>
      <c r="F535" s="19">
        <v>1</v>
      </c>
      <c r="G535" s="22">
        <v>3843.16</v>
      </c>
      <c r="H535" s="100">
        <f t="shared" si="58"/>
        <v>4992.26</v>
      </c>
      <c r="I535" s="100">
        <f t="shared" si="59"/>
        <v>4992.26</v>
      </c>
    </row>
    <row r="536" spans="1:9" ht="39" customHeight="1" x14ac:dyDescent="0.2">
      <c r="A536" s="9" t="s">
        <v>1418</v>
      </c>
      <c r="B536" s="10" t="s">
        <v>2339</v>
      </c>
      <c r="C536" s="9" t="s">
        <v>47</v>
      </c>
      <c r="D536" s="16" t="s">
        <v>466</v>
      </c>
      <c r="E536" s="11" t="s">
        <v>129</v>
      </c>
      <c r="F536" s="19">
        <v>2</v>
      </c>
      <c r="G536" s="22">
        <v>11122.33</v>
      </c>
      <c r="H536" s="100">
        <f t="shared" si="58"/>
        <v>14447.91</v>
      </c>
      <c r="I536" s="100">
        <f t="shared" si="59"/>
        <v>28895.82</v>
      </c>
    </row>
    <row r="537" spans="1:9" ht="26.1" customHeight="1" x14ac:dyDescent="0.2">
      <c r="A537" s="9" t="s">
        <v>1419</v>
      </c>
      <c r="B537" s="10" t="s">
        <v>2340</v>
      </c>
      <c r="C537" s="9" t="s">
        <v>47</v>
      </c>
      <c r="D537" s="16" t="s">
        <v>467</v>
      </c>
      <c r="E537" s="11" t="s">
        <v>129</v>
      </c>
      <c r="F537" s="19">
        <v>2</v>
      </c>
      <c r="G537" s="22">
        <v>11653.45</v>
      </c>
      <c r="H537" s="100">
        <f t="shared" si="58"/>
        <v>15137.83</v>
      </c>
      <c r="I537" s="100">
        <f t="shared" si="59"/>
        <v>30275.66</v>
      </c>
    </row>
    <row r="538" spans="1:9" ht="26.1" customHeight="1" x14ac:dyDescent="0.2">
      <c r="A538" s="9" t="s">
        <v>1420</v>
      </c>
      <c r="B538" s="10" t="s">
        <v>2341</v>
      </c>
      <c r="C538" s="9" t="s">
        <v>47</v>
      </c>
      <c r="D538" s="16" t="s">
        <v>468</v>
      </c>
      <c r="E538" s="11" t="s">
        <v>129</v>
      </c>
      <c r="F538" s="19">
        <v>4</v>
      </c>
      <c r="G538" s="22">
        <v>572.35</v>
      </c>
      <c r="H538" s="100">
        <f t="shared" si="58"/>
        <v>743.48</v>
      </c>
      <c r="I538" s="100">
        <f t="shared" si="59"/>
        <v>2973.92</v>
      </c>
    </row>
    <row r="539" spans="1:9" ht="26.1" customHeight="1" x14ac:dyDescent="0.2">
      <c r="A539" s="9" t="s">
        <v>1421</v>
      </c>
      <c r="B539" s="10" t="s">
        <v>2342</v>
      </c>
      <c r="C539" s="9" t="s">
        <v>47</v>
      </c>
      <c r="D539" s="16" t="s">
        <v>469</v>
      </c>
      <c r="E539" s="11" t="s">
        <v>129</v>
      </c>
      <c r="F539" s="19">
        <v>3</v>
      </c>
      <c r="G539" s="22">
        <v>691.46</v>
      </c>
      <c r="H539" s="100">
        <f t="shared" si="58"/>
        <v>898.21</v>
      </c>
      <c r="I539" s="100">
        <f t="shared" si="59"/>
        <v>2694.63</v>
      </c>
    </row>
    <row r="540" spans="1:9" ht="39" customHeight="1" x14ac:dyDescent="0.2">
      <c r="A540" s="9" t="s">
        <v>1422</v>
      </c>
      <c r="B540" s="10" t="s">
        <v>2343</v>
      </c>
      <c r="C540" s="9" t="s">
        <v>47</v>
      </c>
      <c r="D540" s="16" t="s">
        <v>470</v>
      </c>
      <c r="E540" s="11" t="s">
        <v>129</v>
      </c>
      <c r="F540" s="19">
        <v>1</v>
      </c>
      <c r="G540" s="22">
        <v>973.25</v>
      </c>
      <c r="H540" s="100">
        <f t="shared" si="58"/>
        <v>1264.25</v>
      </c>
      <c r="I540" s="100">
        <f t="shared" si="59"/>
        <v>1264.25</v>
      </c>
    </row>
    <row r="541" spans="1:9" ht="39" customHeight="1" x14ac:dyDescent="0.2">
      <c r="A541" s="9" t="s">
        <v>1423</v>
      </c>
      <c r="B541" s="10" t="s">
        <v>2344</v>
      </c>
      <c r="C541" s="9" t="s">
        <v>47</v>
      </c>
      <c r="D541" s="16" t="s">
        <v>471</v>
      </c>
      <c r="E541" s="11" t="s">
        <v>129</v>
      </c>
      <c r="F541" s="19">
        <v>2</v>
      </c>
      <c r="G541" s="22">
        <v>1005.22</v>
      </c>
      <c r="H541" s="100">
        <f t="shared" si="58"/>
        <v>1305.78</v>
      </c>
      <c r="I541" s="100">
        <f t="shared" si="59"/>
        <v>2611.56</v>
      </c>
    </row>
    <row r="542" spans="1:9" ht="26.1" customHeight="1" x14ac:dyDescent="0.2">
      <c r="A542" s="9" t="s">
        <v>1424</v>
      </c>
      <c r="B542" s="10" t="s">
        <v>2345</v>
      </c>
      <c r="C542" s="9" t="s">
        <v>47</v>
      </c>
      <c r="D542" s="16" t="s">
        <v>472</v>
      </c>
      <c r="E542" s="11" t="s">
        <v>129</v>
      </c>
      <c r="F542" s="19">
        <v>2</v>
      </c>
      <c r="G542" s="22">
        <v>1114.1400000000001</v>
      </c>
      <c r="H542" s="100">
        <f t="shared" si="58"/>
        <v>1447.27</v>
      </c>
      <c r="I542" s="100">
        <f t="shared" si="59"/>
        <v>2894.54</v>
      </c>
    </row>
    <row r="543" spans="1:9" ht="26.1" customHeight="1" x14ac:dyDescent="0.2">
      <c r="A543" s="9" t="s">
        <v>1425</v>
      </c>
      <c r="B543" s="10" t="s">
        <v>2346</v>
      </c>
      <c r="C543" s="9" t="s">
        <v>47</v>
      </c>
      <c r="D543" s="16" t="s">
        <v>473</v>
      </c>
      <c r="E543" s="11" t="s">
        <v>129</v>
      </c>
      <c r="F543" s="19">
        <v>3</v>
      </c>
      <c r="G543" s="22">
        <v>21.49</v>
      </c>
      <c r="H543" s="100">
        <f t="shared" si="58"/>
        <v>27.92</v>
      </c>
      <c r="I543" s="100">
        <f t="shared" si="59"/>
        <v>83.76</v>
      </c>
    </row>
    <row r="544" spans="1:9" ht="26.1" customHeight="1" x14ac:dyDescent="0.2">
      <c r="A544" s="9" t="s">
        <v>1426</v>
      </c>
      <c r="B544" s="10" t="s">
        <v>2347</v>
      </c>
      <c r="C544" s="9" t="s">
        <v>47</v>
      </c>
      <c r="D544" s="16" t="s">
        <v>474</v>
      </c>
      <c r="E544" s="11" t="s">
        <v>129</v>
      </c>
      <c r="F544" s="19">
        <v>6</v>
      </c>
      <c r="G544" s="22">
        <v>19.52</v>
      </c>
      <c r="H544" s="100">
        <f t="shared" si="58"/>
        <v>25.36</v>
      </c>
      <c r="I544" s="100">
        <f t="shared" si="59"/>
        <v>152.16</v>
      </c>
    </row>
    <row r="545" spans="1:9" ht="26.1" customHeight="1" x14ac:dyDescent="0.2">
      <c r="A545" s="9" t="s">
        <v>1427</v>
      </c>
      <c r="B545" s="10" t="s">
        <v>2348</v>
      </c>
      <c r="C545" s="9" t="s">
        <v>47</v>
      </c>
      <c r="D545" s="16" t="s">
        <v>475</v>
      </c>
      <c r="E545" s="11" t="s">
        <v>129</v>
      </c>
      <c r="F545" s="19">
        <v>3</v>
      </c>
      <c r="G545" s="22">
        <v>1418.74</v>
      </c>
      <c r="H545" s="100">
        <f t="shared" si="58"/>
        <v>1842.94</v>
      </c>
      <c r="I545" s="100">
        <f t="shared" si="59"/>
        <v>5528.82</v>
      </c>
    </row>
    <row r="546" spans="1:9" ht="26.1" customHeight="1" x14ac:dyDescent="0.2">
      <c r="A546" s="9" t="s">
        <v>1428</v>
      </c>
      <c r="B546" s="10" t="s">
        <v>2349</v>
      </c>
      <c r="C546" s="9" t="s">
        <v>47</v>
      </c>
      <c r="D546" s="16" t="s">
        <v>476</v>
      </c>
      <c r="E546" s="11" t="s">
        <v>129</v>
      </c>
      <c r="F546" s="19">
        <v>1</v>
      </c>
      <c r="G546" s="22">
        <v>82.41</v>
      </c>
      <c r="H546" s="100">
        <f t="shared" si="58"/>
        <v>107.05</v>
      </c>
      <c r="I546" s="100">
        <f t="shared" si="59"/>
        <v>107.05</v>
      </c>
    </row>
    <row r="547" spans="1:9" ht="26.1" customHeight="1" x14ac:dyDescent="0.2">
      <c r="A547" s="9" t="s">
        <v>1429</v>
      </c>
      <c r="B547" s="10" t="s">
        <v>2350</v>
      </c>
      <c r="C547" s="9" t="s">
        <v>47</v>
      </c>
      <c r="D547" s="16" t="s">
        <v>477</v>
      </c>
      <c r="E547" s="11" t="s">
        <v>129</v>
      </c>
      <c r="F547" s="19">
        <v>6</v>
      </c>
      <c r="G547" s="22">
        <v>280.74</v>
      </c>
      <c r="H547" s="100">
        <f t="shared" si="58"/>
        <v>364.68</v>
      </c>
      <c r="I547" s="100">
        <f t="shared" si="59"/>
        <v>2188.08</v>
      </c>
    </row>
    <row r="548" spans="1:9" ht="24.2" customHeight="1" x14ac:dyDescent="0.2">
      <c r="A548" s="9" t="s">
        <v>1430</v>
      </c>
      <c r="B548" s="10" t="s">
        <v>2351</v>
      </c>
      <c r="C548" s="9" t="s">
        <v>47</v>
      </c>
      <c r="D548" s="16" t="s">
        <v>478</v>
      </c>
      <c r="E548" s="11" t="s">
        <v>129</v>
      </c>
      <c r="F548" s="19">
        <v>1</v>
      </c>
      <c r="G548" s="22">
        <v>284.56</v>
      </c>
      <c r="H548" s="100">
        <f t="shared" si="58"/>
        <v>369.64</v>
      </c>
      <c r="I548" s="100">
        <f t="shared" si="59"/>
        <v>369.64</v>
      </c>
    </row>
    <row r="549" spans="1:9" ht="39" customHeight="1" x14ac:dyDescent="0.2">
      <c r="A549" s="9" t="s">
        <v>1431</v>
      </c>
      <c r="B549" s="10" t="s">
        <v>2352</v>
      </c>
      <c r="C549" s="9" t="s">
        <v>47</v>
      </c>
      <c r="D549" s="16" t="s">
        <v>479</v>
      </c>
      <c r="E549" s="11" t="s">
        <v>129</v>
      </c>
      <c r="F549" s="19">
        <v>1</v>
      </c>
      <c r="G549" s="22">
        <v>5369.58</v>
      </c>
      <c r="H549" s="100">
        <f t="shared" si="58"/>
        <v>6975.08</v>
      </c>
      <c r="I549" s="100">
        <f t="shared" si="59"/>
        <v>6975.08</v>
      </c>
    </row>
    <row r="550" spans="1:9" ht="26.1" customHeight="1" x14ac:dyDescent="0.2">
      <c r="A550" s="9" t="s">
        <v>1432</v>
      </c>
      <c r="B550" s="10" t="s">
        <v>2353</v>
      </c>
      <c r="C550" s="9" t="s">
        <v>47</v>
      </c>
      <c r="D550" s="16" t="s">
        <v>480</v>
      </c>
      <c r="E550" s="11" t="s">
        <v>129</v>
      </c>
      <c r="F550" s="19">
        <v>1</v>
      </c>
      <c r="G550" s="22">
        <v>4100.79</v>
      </c>
      <c r="H550" s="100">
        <f t="shared" si="58"/>
        <v>5326.93</v>
      </c>
      <c r="I550" s="100">
        <f t="shared" si="59"/>
        <v>5326.93</v>
      </c>
    </row>
    <row r="551" spans="1:9" ht="26.1" customHeight="1" x14ac:dyDescent="0.2">
      <c r="A551" s="9" t="s">
        <v>1433</v>
      </c>
      <c r="B551" s="10" t="s">
        <v>2354</v>
      </c>
      <c r="C551" s="9" t="s">
        <v>410</v>
      </c>
      <c r="D551" s="16" t="s">
        <v>481</v>
      </c>
      <c r="E551" s="11" t="s">
        <v>95</v>
      </c>
      <c r="F551" s="19">
        <v>52.1</v>
      </c>
      <c r="G551" s="22">
        <v>514.34</v>
      </c>
      <c r="H551" s="100">
        <f t="shared" si="58"/>
        <v>668.13</v>
      </c>
      <c r="I551" s="100">
        <f t="shared" si="59"/>
        <v>34809.57</v>
      </c>
    </row>
    <row r="552" spans="1:9" ht="26.1" customHeight="1" x14ac:dyDescent="0.2">
      <c r="A552" s="24" t="s">
        <v>1434</v>
      </c>
      <c r="B552" s="24"/>
      <c r="C552" s="24"/>
      <c r="D552" s="25" t="s">
        <v>482</v>
      </c>
      <c r="E552" s="24"/>
      <c r="F552" s="26"/>
      <c r="G552" s="27"/>
      <c r="H552" s="106"/>
      <c r="I552" s="117">
        <f>SUM(I553:I554)</f>
        <v>40384.92</v>
      </c>
    </row>
    <row r="553" spans="1:9" ht="26.1" customHeight="1" x14ac:dyDescent="0.2">
      <c r="A553" s="9" t="s">
        <v>1435</v>
      </c>
      <c r="B553" s="10" t="s">
        <v>2355</v>
      </c>
      <c r="C553" s="9" t="s">
        <v>47</v>
      </c>
      <c r="D553" s="16" t="s">
        <v>483</v>
      </c>
      <c r="E553" s="11" t="s">
        <v>129</v>
      </c>
      <c r="F553" s="19">
        <v>1</v>
      </c>
      <c r="G553" s="22">
        <v>15403.64</v>
      </c>
      <c r="H553" s="100">
        <f>ROUND(G553 * (1 + 29.9 / 100), 2)</f>
        <v>20009.330000000002</v>
      </c>
      <c r="I553" s="100">
        <f>ROUND(F553 * H553, 2)</f>
        <v>20009.330000000002</v>
      </c>
    </row>
    <row r="554" spans="1:9" ht="26.1" customHeight="1" x14ac:dyDescent="0.2">
      <c r="A554" s="9" t="s">
        <v>1436</v>
      </c>
      <c r="B554" s="10" t="s">
        <v>2356</v>
      </c>
      <c r="C554" s="9" t="s">
        <v>47</v>
      </c>
      <c r="D554" s="16" t="s">
        <v>484</v>
      </c>
      <c r="E554" s="11" t="s">
        <v>49</v>
      </c>
      <c r="F554" s="19">
        <v>1.85</v>
      </c>
      <c r="G554" s="22">
        <v>8478.7000000000007</v>
      </c>
      <c r="H554" s="100">
        <f>ROUND(G554 * (1 + 29.9 / 100), 2)</f>
        <v>11013.83</v>
      </c>
      <c r="I554" s="100">
        <f>ROUND(F554 * H554, 2)</f>
        <v>20375.59</v>
      </c>
    </row>
    <row r="555" spans="1:9" ht="26.1" customHeight="1" x14ac:dyDescent="0.2">
      <c r="A555" s="24" t="s">
        <v>1437</v>
      </c>
      <c r="B555" s="24"/>
      <c r="C555" s="24"/>
      <c r="D555" s="25" t="s">
        <v>485</v>
      </c>
      <c r="E555" s="24"/>
      <c r="F555" s="26"/>
      <c r="G555" s="27"/>
      <c r="H555" s="106"/>
      <c r="I555" s="117">
        <f>SUM(I556:I561)</f>
        <v>1405.87</v>
      </c>
    </row>
    <row r="556" spans="1:9" ht="39" customHeight="1" x14ac:dyDescent="0.2">
      <c r="A556" s="9" t="s">
        <v>1438</v>
      </c>
      <c r="B556" s="10" t="s">
        <v>2328</v>
      </c>
      <c r="C556" s="9" t="s">
        <v>47</v>
      </c>
      <c r="D556" s="16" t="s">
        <v>456</v>
      </c>
      <c r="E556" s="11" t="s">
        <v>129</v>
      </c>
      <c r="F556" s="19">
        <v>3</v>
      </c>
      <c r="G556" s="22">
        <v>15.19</v>
      </c>
      <c r="H556" s="100">
        <f t="shared" ref="H556:H561" si="60">ROUND(G556 * (1 + 29.9 / 100), 2)</f>
        <v>19.73</v>
      </c>
      <c r="I556" s="100">
        <f t="shared" ref="I556:I561" si="61">ROUND(F556 * H556, 2)</f>
        <v>59.19</v>
      </c>
    </row>
    <row r="557" spans="1:9" ht="39" customHeight="1" x14ac:dyDescent="0.2">
      <c r="A557" s="9" t="s">
        <v>1439</v>
      </c>
      <c r="B557" s="10" t="s">
        <v>2329</v>
      </c>
      <c r="C557" s="9" t="s">
        <v>47</v>
      </c>
      <c r="D557" s="16" t="s">
        <v>457</v>
      </c>
      <c r="E557" s="11" t="s">
        <v>129</v>
      </c>
      <c r="F557" s="19">
        <v>4</v>
      </c>
      <c r="G557" s="22">
        <v>60.05</v>
      </c>
      <c r="H557" s="100">
        <f t="shared" si="60"/>
        <v>78</v>
      </c>
      <c r="I557" s="100">
        <f t="shared" si="61"/>
        <v>312</v>
      </c>
    </row>
    <row r="558" spans="1:9" ht="24.2" customHeight="1" x14ac:dyDescent="0.2">
      <c r="A558" s="9" t="s">
        <v>1440</v>
      </c>
      <c r="B558" s="10" t="s">
        <v>2324</v>
      </c>
      <c r="C558" s="9" t="s">
        <v>47</v>
      </c>
      <c r="D558" s="16" t="s">
        <v>451</v>
      </c>
      <c r="E558" s="11" t="s">
        <v>26</v>
      </c>
      <c r="F558" s="19">
        <v>2.19</v>
      </c>
      <c r="G558" s="22">
        <v>19.149999999999999</v>
      </c>
      <c r="H558" s="100">
        <f t="shared" si="60"/>
        <v>24.88</v>
      </c>
      <c r="I558" s="100">
        <f t="shared" si="61"/>
        <v>54.49</v>
      </c>
    </row>
    <row r="559" spans="1:9" ht="26.1" customHeight="1" x14ac:dyDescent="0.2">
      <c r="A559" s="9" t="s">
        <v>1441</v>
      </c>
      <c r="B559" s="10" t="s">
        <v>2335</v>
      </c>
      <c r="C559" s="9" t="s">
        <v>47</v>
      </c>
      <c r="D559" s="16" t="s">
        <v>462</v>
      </c>
      <c r="E559" s="11" t="s">
        <v>49</v>
      </c>
      <c r="F559" s="19">
        <v>8.85</v>
      </c>
      <c r="G559" s="22">
        <v>11.13</v>
      </c>
      <c r="H559" s="100">
        <f t="shared" si="60"/>
        <v>14.46</v>
      </c>
      <c r="I559" s="100">
        <f t="shared" si="61"/>
        <v>127.97</v>
      </c>
    </row>
    <row r="560" spans="1:9" ht="26.1" customHeight="1" x14ac:dyDescent="0.2">
      <c r="A560" s="9" t="s">
        <v>1442</v>
      </c>
      <c r="B560" s="10" t="s">
        <v>2333</v>
      </c>
      <c r="C560" s="9" t="s">
        <v>47</v>
      </c>
      <c r="D560" s="16" t="s">
        <v>460</v>
      </c>
      <c r="E560" s="11" t="s">
        <v>129</v>
      </c>
      <c r="F560" s="19">
        <v>2</v>
      </c>
      <c r="G560" s="22">
        <v>5.42</v>
      </c>
      <c r="H560" s="100">
        <f t="shared" si="60"/>
        <v>7.04</v>
      </c>
      <c r="I560" s="100">
        <f t="shared" si="61"/>
        <v>14.08</v>
      </c>
    </row>
    <row r="561" spans="1:9" ht="26.1" customHeight="1" x14ac:dyDescent="0.2">
      <c r="A561" s="9" t="s">
        <v>1443</v>
      </c>
      <c r="B561" s="10" t="s">
        <v>2332</v>
      </c>
      <c r="C561" s="9" t="s">
        <v>47</v>
      </c>
      <c r="D561" s="16" t="s">
        <v>460</v>
      </c>
      <c r="E561" s="11" t="s">
        <v>324</v>
      </c>
      <c r="F561" s="19">
        <v>343.5</v>
      </c>
      <c r="G561" s="22">
        <v>1.88</v>
      </c>
      <c r="H561" s="100">
        <f t="shared" si="60"/>
        <v>2.44</v>
      </c>
      <c r="I561" s="100">
        <f t="shared" si="61"/>
        <v>838.14</v>
      </c>
    </row>
    <row r="562" spans="1:9" ht="26.1" customHeight="1" x14ac:dyDescent="0.2">
      <c r="A562" s="24" t="s">
        <v>1444</v>
      </c>
      <c r="B562" s="24"/>
      <c r="C562" s="24"/>
      <c r="D562" s="25" t="s">
        <v>486</v>
      </c>
      <c r="E562" s="24"/>
      <c r="F562" s="26"/>
      <c r="G562" s="27"/>
      <c r="H562" s="106"/>
      <c r="I562" s="117">
        <f>SUM(I563)</f>
        <v>82767.5</v>
      </c>
    </row>
    <row r="563" spans="1:9" ht="24.2" customHeight="1" x14ac:dyDescent="0.2">
      <c r="A563" s="9" t="s">
        <v>1445</v>
      </c>
      <c r="B563" s="10" t="s">
        <v>2357</v>
      </c>
      <c r="C563" s="9" t="s">
        <v>47</v>
      </c>
      <c r="D563" s="16" t="s">
        <v>487</v>
      </c>
      <c r="E563" s="11" t="s">
        <v>129</v>
      </c>
      <c r="F563" s="19">
        <v>1</v>
      </c>
      <c r="G563" s="22">
        <v>63716.32</v>
      </c>
      <c r="H563" s="100">
        <f>ROUND(G563 * (1 + 29.9 / 100), 2)</f>
        <v>82767.5</v>
      </c>
      <c r="I563" s="100">
        <f>ROUND(F563 * H563, 2)</f>
        <v>82767.5</v>
      </c>
    </row>
    <row r="564" spans="1:9" ht="26.1" customHeight="1" x14ac:dyDescent="0.2">
      <c r="A564" s="24" t="s">
        <v>1446</v>
      </c>
      <c r="B564" s="24"/>
      <c r="C564" s="24"/>
      <c r="D564" s="25" t="s">
        <v>488</v>
      </c>
      <c r="E564" s="24"/>
      <c r="F564" s="26"/>
      <c r="G564" s="27"/>
      <c r="H564" s="106"/>
      <c r="I564" s="117">
        <f>SUM(I565)</f>
        <v>100837.42</v>
      </c>
    </row>
    <row r="565" spans="1:9" ht="24.2" customHeight="1" x14ac:dyDescent="0.2">
      <c r="A565" s="9" t="s">
        <v>1447</v>
      </c>
      <c r="B565" s="28" t="s">
        <v>2323</v>
      </c>
      <c r="C565" s="9" t="s">
        <v>47</v>
      </c>
      <c r="D565" s="16" t="s">
        <v>928</v>
      </c>
      <c r="E565" s="11" t="s">
        <v>129</v>
      </c>
      <c r="F565" s="19">
        <v>1</v>
      </c>
      <c r="G565" s="22">
        <v>77626.960000000006</v>
      </c>
      <c r="H565" s="100">
        <f>ROUND(G565 * (1 + 29.9 / 100), 2)</f>
        <v>100837.42</v>
      </c>
      <c r="I565" s="100">
        <f>ROUND(F565 * H565, 2)</f>
        <v>100837.42</v>
      </c>
    </row>
    <row r="566" spans="1:9" ht="26.1" customHeight="1" x14ac:dyDescent="0.2">
      <c r="A566" s="24" t="s">
        <v>1448</v>
      </c>
      <c r="B566" s="24"/>
      <c r="C566" s="24"/>
      <c r="D566" s="25" t="s">
        <v>489</v>
      </c>
      <c r="E566" s="24"/>
      <c r="F566" s="26"/>
      <c r="G566" s="27"/>
      <c r="H566" s="106"/>
      <c r="I566" s="117">
        <f>SUM(I567)</f>
        <v>579.45000000000005</v>
      </c>
    </row>
    <row r="567" spans="1:9" ht="24.2" customHeight="1" x14ac:dyDescent="0.2">
      <c r="A567" s="9" t="s">
        <v>1449</v>
      </c>
      <c r="B567" s="10">
        <v>99063</v>
      </c>
      <c r="C567" s="9" t="s">
        <v>24</v>
      </c>
      <c r="D567" s="16" t="s">
        <v>490</v>
      </c>
      <c r="E567" s="11" t="s">
        <v>95</v>
      </c>
      <c r="F567" s="19">
        <v>93.46</v>
      </c>
      <c r="G567" s="22">
        <v>4.7699999999999996</v>
      </c>
      <c r="H567" s="100">
        <f>ROUND(G567 * (1 + 29.9 / 100), 2)</f>
        <v>6.2</v>
      </c>
      <c r="I567" s="100">
        <f>ROUND(F567 * H567, 2)</f>
        <v>579.45000000000005</v>
      </c>
    </row>
    <row r="568" spans="1:9" ht="26.1" customHeight="1" x14ac:dyDescent="0.2">
      <c r="A568" s="24" t="s">
        <v>1450</v>
      </c>
      <c r="B568" s="24"/>
      <c r="C568" s="24"/>
      <c r="D568" s="25" t="s">
        <v>491</v>
      </c>
      <c r="E568" s="24"/>
      <c r="F568" s="26"/>
      <c r="G568" s="27"/>
      <c r="H568" s="106"/>
      <c r="I568" s="117">
        <f>SUM(I569:I570)</f>
        <v>13766.47</v>
      </c>
    </row>
    <row r="569" spans="1:9" ht="52.15" customHeight="1" x14ac:dyDescent="0.2">
      <c r="A569" s="9" t="s">
        <v>1451</v>
      </c>
      <c r="B569" s="10" t="s">
        <v>2321</v>
      </c>
      <c r="C569" s="9" t="s">
        <v>410</v>
      </c>
      <c r="D569" s="16" t="s">
        <v>422</v>
      </c>
      <c r="E569" s="11" t="s">
        <v>272</v>
      </c>
      <c r="F569" s="19">
        <v>3</v>
      </c>
      <c r="G569" s="22">
        <v>1800.08</v>
      </c>
      <c r="H569" s="100">
        <f>ROUND(G569 * (1 + 29.9 / 100), 2)</f>
        <v>2338.3000000000002</v>
      </c>
      <c r="I569" s="100">
        <f>ROUND(F569 * H569, 2)</f>
        <v>7014.9</v>
      </c>
    </row>
    <row r="570" spans="1:9" ht="39" customHeight="1" x14ac:dyDescent="0.2">
      <c r="A570" s="9" t="s">
        <v>1452</v>
      </c>
      <c r="B570" s="10" t="s">
        <v>2322</v>
      </c>
      <c r="C570" s="9" t="s">
        <v>410</v>
      </c>
      <c r="D570" s="16" t="s">
        <v>423</v>
      </c>
      <c r="E570" s="11" t="s">
        <v>424</v>
      </c>
      <c r="F570" s="19">
        <v>7</v>
      </c>
      <c r="G570" s="22">
        <v>742.5</v>
      </c>
      <c r="H570" s="100">
        <f>ROUND(G570 * (1 + 29.9 / 100), 2)</f>
        <v>964.51</v>
      </c>
      <c r="I570" s="100">
        <f>ROUND(F570 * H570, 2)</f>
        <v>6751.57</v>
      </c>
    </row>
    <row r="571" spans="1:9" ht="39" customHeight="1" x14ac:dyDescent="0.2">
      <c r="A571" s="24" t="s">
        <v>1453</v>
      </c>
      <c r="B571" s="24"/>
      <c r="C571" s="24"/>
      <c r="D571" s="25" t="s">
        <v>492</v>
      </c>
      <c r="E571" s="24"/>
      <c r="F571" s="26"/>
      <c r="G571" s="27"/>
      <c r="H571" s="106"/>
      <c r="I571" s="117">
        <f>SUM(I572:I574)</f>
        <v>2145.38</v>
      </c>
    </row>
    <row r="572" spans="1:9" ht="65.099999999999994" customHeight="1" x14ac:dyDescent="0.2">
      <c r="A572" s="9" t="s">
        <v>1454</v>
      </c>
      <c r="B572" s="10">
        <v>102279</v>
      </c>
      <c r="C572" s="9" t="s">
        <v>24</v>
      </c>
      <c r="D572" s="16" t="s">
        <v>493</v>
      </c>
      <c r="E572" s="11" t="s">
        <v>38</v>
      </c>
      <c r="F572" s="19">
        <v>122.46</v>
      </c>
      <c r="G572" s="22">
        <v>6.74</v>
      </c>
      <c r="H572" s="100">
        <f>ROUND(G572 * (1 + 29.9 / 100), 2)</f>
        <v>8.76</v>
      </c>
      <c r="I572" s="100">
        <f>ROUND(F572 * H572, 2)</f>
        <v>1072.75</v>
      </c>
    </row>
    <row r="573" spans="1:9" ht="26.1" customHeight="1" x14ac:dyDescent="0.2">
      <c r="A573" s="9" t="s">
        <v>1455</v>
      </c>
      <c r="B573" s="10">
        <v>93358</v>
      </c>
      <c r="C573" s="9" t="s">
        <v>24</v>
      </c>
      <c r="D573" s="16" t="s">
        <v>75</v>
      </c>
      <c r="E573" s="11" t="s">
        <v>38</v>
      </c>
      <c r="F573" s="19">
        <v>8.75</v>
      </c>
      <c r="G573" s="22">
        <v>76.2</v>
      </c>
      <c r="H573" s="100">
        <f>ROUND(G573 * (1 + 29.9 / 100), 2)</f>
        <v>98.98</v>
      </c>
      <c r="I573" s="100">
        <f>ROUND(F573 * H573, 2)</f>
        <v>866.08</v>
      </c>
    </row>
    <row r="574" spans="1:9" ht="26.1" customHeight="1" x14ac:dyDescent="0.2">
      <c r="A574" s="9" t="s">
        <v>1456</v>
      </c>
      <c r="B574" s="10">
        <v>100576</v>
      </c>
      <c r="C574" s="9" t="s">
        <v>24</v>
      </c>
      <c r="D574" s="16" t="s">
        <v>262</v>
      </c>
      <c r="E574" s="11" t="s">
        <v>26</v>
      </c>
      <c r="F574" s="19">
        <v>67.28</v>
      </c>
      <c r="G574" s="22">
        <v>2.36</v>
      </c>
      <c r="H574" s="100">
        <f>ROUND(G574 * (1 + 29.9 / 100), 2)</f>
        <v>3.07</v>
      </c>
      <c r="I574" s="100">
        <f>ROUND(F574 * H574, 2)</f>
        <v>206.55</v>
      </c>
    </row>
    <row r="575" spans="1:9" ht="26.1" customHeight="1" x14ac:dyDescent="0.2">
      <c r="A575" s="24" t="s">
        <v>1457</v>
      </c>
      <c r="B575" s="24"/>
      <c r="C575" s="24"/>
      <c r="D575" s="25" t="s">
        <v>494</v>
      </c>
      <c r="E575" s="24"/>
      <c r="F575" s="26"/>
      <c r="G575" s="27"/>
      <c r="H575" s="106"/>
      <c r="I575" s="117">
        <f>SUM(I576)</f>
        <v>7848.8</v>
      </c>
    </row>
    <row r="576" spans="1:9" ht="39" customHeight="1" x14ac:dyDescent="0.2">
      <c r="A576" s="9" t="s">
        <v>1458</v>
      </c>
      <c r="B576" s="10">
        <v>101570</v>
      </c>
      <c r="C576" s="9" t="s">
        <v>24</v>
      </c>
      <c r="D576" s="16" t="s">
        <v>495</v>
      </c>
      <c r="E576" s="11" t="s">
        <v>26</v>
      </c>
      <c r="F576" s="19">
        <v>291.56</v>
      </c>
      <c r="G576" s="22">
        <v>20.72</v>
      </c>
      <c r="H576" s="100">
        <f>ROUND(G576 * (1 + 29.9 / 100), 2)</f>
        <v>26.92</v>
      </c>
      <c r="I576" s="100">
        <f>ROUND(F576 * H576, 2)</f>
        <v>7848.8</v>
      </c>
    </row>
    <row r="577" spans="1:9" ht="26.1" customHeight="1" x14ac:dyDescent="0.2">
      <c r="A577" s="24" t="s">
        <v>1459</v>
      </c>
      <c r="B577" s="24"/>
      <c r="C577" s="24"/>
      <c r="D577" s="25" t="s">
        <v>496</v>
      </c>
      <c r="E577" s="24"/>
      <c r="F577" s="26"/>
      <c r="G577" s="27"/>
      <c r="H577" s="106"/>
      <c r="I577" s="117">
        <f>SUM(I578)</f>
        <v>226.08</v>
      </c>
    </row>
    <row r="578" spans="1:9" ht="24.2" customHeight="1" x14ac:dyDescent="0.2">
      <c r="A578" s="9" t="s">
        <v>1460</v>
      </c>
      <c r="B578" s="10" t="s">
        <v>2358</v>
      </c>
      <c r="C578" s="9" t="s">
        <v>47</v>
      </c>
      <c r="D578" s="16" t="s">
        <v>497</v>
      </c>
      <c r="E578" s="11" t="s">
        <v>38</v>
      </c>
      <c r="F578" s="19">
        <v>0.08</v>
      </c>
      <c r="G578" s="22">
        <v>2175.52</v>
      </c>
      <c r="H578" s="100">
        <f>ROUND(G578 * (1 + 29.9 / 100), 2)</f>
        <v>2826</v>
      </c>
      <c r="I578" s="100">
        <f>ROUND(F578 * H578, 2)</f>
        <v>226.08</v>
      </c>
    </row>
    <row r="579" spans="1:9" ht="26.1" customHeight="1" x14ac:dyDescent="0.2">
      <c r="A579" s="24" t="s">
        <v>1461</v>
      </c>
      <c r="B579" s="24"/>
      <c r="C579" s="24"/>
      <c r="D579" s="25" t="s">
        <v>498</v>
      </c>
      <c r="E579" s="24"/>
      <c r="F579" s="26"/>
      <c r="G579" s="27"/>
      <c r="H579" s="106"/>
      <c r="I579" s="117">
        <f>SUM(I580)</f>
        <v>4715.1000000000004</v>
      </c>
    </row>
    <row r="580" spans="1:9" ht="26.1" customHeight="1" x14ac:dyDescent="0.2">
      <c r="A580" s="9" t="s">
        <v>1462</v>
      </c>
      <c r="B580" s="10">
        <v>93382</v>
      </c>
      <c r="C580" s="9" t="s">
        <v>24</v>
      </c>
      <c r="D580" s="16" t="s">
        <v>446</v>
      </c>
      <c r="E580" s="11" t="s">
        <v>38</v>
      </c>
      <c r="F580" s="19">
        <v>122.47</v>
      </c>
      <c r="G580" s="22">
        <v>29.64</v>
      </c>
      <c r="H580" s="100">
        <f>ROUND(G580 * (1 + 29.9 / 100), 2)</f>
        <v>38.5</v>
      </c>
      <c r="I580" s="100">
        <f>ROUND(F580 * H580, 2)</f>
        <v>4715.1000000000004</v>
      </c>
    </row>
    <row r="581" spans="1:9" ht="26.1" customHeight="1" x14ac:dyDescent="0.2">
      <c r="A581" s="24" t="s">
        <v>1463</v>
      </c>
      <c r="B581" s="24"/>
      <c r="C581" s="24"/>
      <c r="D581" s="25" t="s">
        <v>499</v>
      </c>
      <c r="E581" s="24"/>
      <c r="F581" s="26"/>
      <c r="G581" s="27"/>
      <c r="H581" s="106"/>
      <c r="I581" s="117">
        <f>SUM(I582:I585)</f>
        <v>168.49</v>
      </c>
    </row>
    <row r="582" spans="1:9" ht="52.15" customHeight="1" x14ac:dyDescent="0.2">
      <c r="A582" s="9" t="s">
        <v>1464</v>
      </c>
      <c r="B582" s="10">
        <v>100977</v>
      </c>
      <c r="C582" s="9" t="s">
        <v>24</v>
      </c>
      <c r="D582" s="16" t="s">
        <v>448</v>
      </c>
      <c r="E582" s="11" t="s">
        <v>38</v>
      </c>
      <c r="F582" s="19">
        <v>2.17</v>
      </c>
      <c r="G582" s="22">
        <v>6.9</v>
      </c>
      <c r="H582" s="100">
        <f>ROUND(G582 * (1 + 29.9 / 100), 2)</f>
        <v>8.9600000000000009</v>
      </c>
      <c r="I582" s="100">
        <f>ROUND(F582 * H582, 2)</f>
        <v>19.440000000000001</v>
      </c>
    </row>
    <row r="583" spans="1:9" ht="39" customHeight="1" x14ac:dyDescent="0.2">
      <c r="A583" s="9" t="s">
        <v>1465</v>
      </c>
      <c r="B583" s="10">
        <v>97914</v>
      </c>
      <c r="C583" s="9" t="s">
        <v>24</v>
      </c>
      <c r="D583" s="16" t="s">
        <v>63</v>
      </c>
      <c r="E583" s="11" t="s">
        <v>64</v>
      </c>
      <c r="F583" s="19">
        <v>36.659999999999997</v>
      </c>
      <c r="G583" s="22">
        <v>2.64</v>
      </c>
      <c r="H583" s="100">
        <f>ROUND(G583 * (1 + 29.9 / 100), 2)</f>
        <v>3.43</v>
      </c>
      <c r="I583" s="100">
        <f>ROUND(F583 * H583, 2)</f>
        <v>125.74</v>
      </c>
    </row>
    <row r="584" spans="1:9" ht="39" customHeight="1" x14ac:dyDescent="0.2">
      <c r="A584" s="9" t="s">
        <v>1466</v>
      </c>
      <c r="B584" s="10">
        <v>97912</v>
      </c>
      <c r="C584" s="9" t="s">
        <v>24</v>
      </c>
      <c r="D584" s="16" t="s">
        <v>449</v>
      </c>
      <c r="E584" s="11" t="s">
        <v>64</v>
      </c>
      <c r="F584" s="19">
        <v>4.07</v>
      </c>
      <c r="G584" s="22">
        <v>3.32</v>
      </c>
      <c r="H584" s="100">
        <f>ROUND(G584 * (1 + 29.9 / 100), 2)</f>
        <v>4.3099999999999996</v>
      </c>
      <c r="I584" s="100">
        <f>ROUND(F584 * H584, 2)</f>
        <v>17.54</v>
      </c>
    </row>
    <row r="585" spans="1:9" ht="24.2" customHeight="1" x14ac:dyDescent="0.2">
      <c r="A585" s="9" t="s">
        <v>1467</v>
      </c>
      <c r="B585" s="10">
        <v>4413942</v>
      </c>
      <c r="C585" s="9" t="s">
        <v>65</v>
      </c>
      <c r="D585" s="16" t="s">
        <v>408</v>
      </c>
      <c r="E585" s="11" t="s">
        <v>38</v>
      </c>
      <c r="F585" s="19">
        <v>2.72</v>
      </c>
      <c r="G585" s="22">
        <v>1.63</v>
      </c>
      <c r="H585" s="100">
        <f>ROUND(G585 * (1 + 29.9 / 100), 2)</f>
        <v>2.12</v>
      </c>
      <c r="I585" s="100">
        <f>ROUND(F585 * H585, 2)</f>
        <v>5.77</v>
      </c>
    </row>
    <row r="586" spans="1:9" ht="39" customHeight="1" x14ac:dyDescent="0.2">
      <c r="A586" s="24" t="s">
        <v>1468</v>
      </c>
      <c r="B586" s="24"/>
      <c r="C586" s="24"/>
      <c r="D586" s="25" t="s">
        <v>500</v>
      </c>
      <c r="E586" s="24"/>
      <c r="F586" s="26"/>
      <c r="G586" s="27"/>
      <c r="H586" s="106"/>
      <c r="I586" s="117">
        <f>SUM(I587:I590)</f>
        <v>233.68</v>
      </c>
    </row>
    <row r="587" spans="1:9" ht="26.1" customHeight="1" x14ac:dyDescent="0.2">
      <c r="A587" s="9" t="s">
        <v>1469</v>
      </c>
      <c r="B587" s="10">
        <v>50035</v>
      </c>
      <c r="C587" s="9" t="s">
        <v>400</v>
      </c>
      <c r="D587" s="16" t="s">
        <v>432</v>
      </c>
      <c r="E587" s="11" t="s">
        <v>26</v>
      </c>
      <c r="F587" s="19">
        <v>0.6</v>
      </c>
      <c r="G587" s="22">
        <v>67.83</v>
      </c>
      <c r="H587" s="100">
        <f>ROUND(G587 * (1 + 29.9 / 100), 2)</f>
        <v>88.11</v>
      </c>
      <c r="I587" s="100">
        <f>ROUND(F587 * H587, 2)</f>
        <v>52.87</v>
      </c>
    </row>
    <row r="588" spans="1:9" ht="26.1" customHeight="1" x14ac:dyDescent="0.2">
      <c r="A588" s="9" t="s">
        <v>1470</v>
      </c>
      <c r="B588" s="10">
        <v>51451</v>
      </c>
      <c r="C588" s="9" t="s">
        <v>400</v>
      </c>
      <c r="D588" s="16" t="s">
        <v>501</v>
      </c>
      <c r="E588" s="11" t="s">
        <v>38</v>
      </c>
      <c r="F588" s="19">
        <v>0.08</v>
      </c>
      <c r="G588" s="22">
        <v>900.73</v>
      </c>
      <c r="H588" s="100">
        <f>ROUND(G588 * (1 + 29.9 / 100), 2)</f>
        <v>1170.05</v>
      </c>
      <c r="I588" s="100">
        <f>ROUND(F588 * H588, 2)</f>
        <v>93.6</v>
      </c>
    </row>
    <row r="589" spans="1:9" ht="39" customHeight="1" x14ac:dyDescent="0.2">
      <c r="A589" s="9" t="s">
        <v>1471</v>
      </c>
      <c r="B589" s="10">
        <v>95241</v>
      </c>
      <c r="C589" s="9" t="s">
        <v>24</v>
      </c>
      <c r="D589" s="16" t="s">
        <v>102</v>
      </c>
      <c r="E589" s="11" t="s">
        <v>26</v>
      </c>
      <c r="F589" s="19">
        <v>0.13</v>
      </c>
      <c r="G589" s="22">
        <v>38.07</v>
      </c>
      <c r="H589" s="100">
        <f>ROUND(G589 * (1 + 29.9 / 100), 2)</f>
        <v>49.45</v>
      </c>
      <c r="I589" s="100">
        <f>ROUND(F589 * H589, 2)</f>
        <v>6.43</v>
      </c>
    </row>
    <row r="590" spans="1:9" ht="26.1" customHeight="1" x14ac:dyDescent="0.2">
      <c r="A590" s="9" t="s">
        <v>1472</v>
      </c>
      <c r="B590" s="10">
        <v>92882</v>
      </c>
      <c r="C590" s="9" t="s">
        <v>24</v>
      </c>
      <c r="D590" s="16" t="s">
        <v>502</v>
      </c>
      <c r="E590" s="11" t="s">
        <v>81</v>
      </c>
      <c r="F590" s="19">
        <v>4.5</v>
      </c>
      <c r="G590" s="22">
        <v>13.82</v>
      </c>
      <c r="H590" s="100">
        <f>ROUND(G590 * (1 + 29.9 / 100), 2)</f>
        <v>17.95</v>
      </c>
      <c r="I590" s="100">
        <f>ROUND(F590 * H590, 2)</f>
        <v>80.78</v>
      </c>
    </row>
    <row r="591" spans="1:9" ht="26.1" customHeight="1" x14ac:dyDescent="0.2">
      <c r="A591" s="24" t="s">
        <v>1473</v>
      </c>
      <c r="B591" s="24"/>
      <c r="C591" s="24"/>
      <c r="D591" s="25" t="s">
        <v>503</v>
      </c>
      <c r="E591" s="24"/>
      <c r="F591" s="26"/>
      <c r="G591" s="27"/>
      <c r="H591" s="106"/>
      <c r="I591" s="117">
        <f>SUM(I592:I596)</f>
        <v>8221.61</v>
      </c>
    </row>
    <row r="592" spans="1:9" ht="52.15" customHeight="1" x14ac:dyDescent="0.2">
      <c r="A592" s="9" t="s">
        <v>1475</v>
      </c>
      <c r="B592" s="10">
        <v>97988</v>
      </c>
      <c r="C592" s="9" t="s">
        <v>24</v>
      </c>
      <c r="D592" s="16" t="s">
        <v>504</v>
      </c>
      <c r="E592" s="11" t="s">
        <v>106</v>
      </c>
      <c r="F592" s="19">
        <v>1</v>
      </c>
      <c r="G592" s="22">
        <v>3412.67</v>
      </c>
      <c r="H592" s="100">
        <f>ROUND(G592 * (1 + 29.9 / 100), 2)</f>
        <v>4433.0600000000004</v>
      </c>
      <c r="I592" s="100">
        <f>ROUND(F592 * H592, 2)</f>
        <v>4433.0600000000004</v>
      </c>
    </row>
    <row r="593" spans="1:9" ht="26.1" customHeight="1" x14ac:dyDescent="0.2">
      <c r="A593" s="9" t="s">
        <v>1476</v>
      </c>
      <c r="B593" s="10" t="s">
        <v>2359</v>
      </c>
      <c r="C593" s="9" t="s">
        <v>47</v>
      </c>
      <c r="D593" s="16" t="s">
        <v>505</v>
      </c>
      <c r="E593" s="11" t="s">
        <v>129</v>
      </c>
      <c r="F593" s="19">
        <v>1</v>
      </c>
      <c r="G593" s="22">
        <v>980.6</v>
      </c>
      <c r="H593" s="100">
        <f>ROUND(G593 * (1 + 29.9 / 100), 2)</f>
        <v>1273.8</v>
      </c>
      <c r="I593" s="100">
        <f>ROUND(F593 * H593, 2)</f>
        <v>1273.8</v>
      </c>
    </row>
    <row r="594" spans="1:9" ht="39" customHeight="1" x14ac:dyDescent="0.2">
      <c r="A594" s="9" t="s">
        <v>1477</v>
      </c>
      <c r="B594" s="10">
        <v>97987</v>
      </c>
      <c r="C594" s="9" t="s">
        <v>24</v>
      </c>
      <c r="D594" s="16" t="s">
        <v>506</v>
      </c>
      <c r="E594" s="11" t="s">
        <v>95</v>
      </c>
      <c r="F594" s="19">
        <v>1.8</v>
      </c>
      <c r="G594" s="22">
        <v>666.99</v>
      </c>
      <c r="H594" s="100">
        <f>ROUND(G594 * (1 + 29.9 / 100), 2)</f>
        <v>866.42</v>
      </c>
      <c r="I594" s="100">
        <f>ROUND(F594 * H594, 2)</f>
        <v>1559.56</v>
      </c>
    </row>
    <row r="595" spans="1:9" ht="24.2" customHeight="1" x14ac:dyDescent="0.2">
      <c r="A595" s="9" t="s">
        <v>1478</v>
      </c>
      <c r="B595" s="10" t="s">
        <v>2360</v>
      </c>
      <c r="C595" s="9" t="s">
        <v>47</v>
      </c>
      <c r="D595" s="16" t="s">
        <v>507</v>
      </c>
      <c r="E595" s="11" t="s">
        <v>129</v>
      </c>
      <c r="F595" s="19">
        <v>1</v>
      </c>
      <c r="G595" s="22">
        <v>123.86</v>
      </c>
      <c r="H595" s="100">
        <f>ROUND(G595 * (1 + 29.9 / 100), 2)</f>
        <v>160.88999999999999</v>
      </c>
      <c r="I595" s="100">
        <f>ROUND(F595 * H595, 2)</f>
        <v>160.88999999999999</v>
      </c>
    </row>
    <row r="596" spans="1:9" ht="26.1" customHeight="1" x14ac:dyDescent="0.2">
      <c r="A596" s="9" t="s">
        <v>1479</v>
      </c>
      <c r="B596" s="10">
        <v>98114</v>
      </c>
      <c r="C596" s="9" t="s">
        <v>24</v>
      </c>
      <c r="D596" s="16" t="s">
        <v>508</v>
      </c>
      <c r="E596" s="11" t="s">
        <v>106</v>
      </c>
      <c r="F596" s="19">
        <v>1</v>
      </c>
      <c r="G596" s="22">
        <v>611.47</v>
      </c>
      <c r="H596" s="100">
        <f>ROUND(G596 * (1 + 29.9 / 100), 2)</f>
        <v>794.3</v>
      </c>
      <c r="I596" s="100">
        <f>ROUND(F596 * H596, 2)</f>
        <v>794.3</v>
      </c>
    </row>
    <row r="597" spans="1:9" ht="26.1" customHeight="1" x14ac:dyDescent="0.2">
      <c r="A597" s="24" t="s">
        <v>1474</v>
      </c>
      <c r="B597" s="24"/>
      <c r="C597" s="24"/>
      <c r="D597" s="25" t="s">
        <v>509</v>
      </c>
      <c r="E597" s="24"/>
      <c r="F597" s="26"/>
      <c r="G597" s="27"/>
      <c r="H597" s="106"/>
      <c r="I597" s="117">
        <f>SUM(I598)</f>
        <v>1346.71</v>
      </c>
    </row>
    <row r="598" spans="1:9" ht="52.15" customHeight="1" x14ac:dyDescent="0.2">
      <c r="A598" s="9" t="s">
        <v>1480</v>
      </c>
      <c r="B598" s="10">
        <v>97130</v>
      </c>
      <c r="C598" s="9" t="s">
        <v>24</v>
      </c>
      <c r="D598" s="16" t="s">
        <v>510</v>
      </c>
      <c r="E598" s="11" t="s">
        <v>95</v>
      </c>
      <c r="F598" s="19">
        <v>69.849999999999994</v>
      </c>
      <c r="G598" s="22">
        <v>14.84</v>
      </c>
      <c r="H598" s="100">
        <f>ROUND(G598 * (1 + 29.9 / 100), 2)</f>
        <v>19.28</v>
      </c>
      <c r="I598" s="100">
        <f>ROUND(F598 * H598, 2)</f>
        <v>1346.71</v>
      </c>
    </row>
    <row r="599" spans="1:9" ht="24.2" customHeight="1" x14ac:dyDescent="0.2">
      <c r="A599" s="24" t="s">
        <v>1481</v>
      </c>
      <c r="B599" s="24"/>
      <c r="C599" s="24"/>
      <c r="D599" s="25" t="s">
        <v>42</v>
      </c>
      <c r="E599" s="24"/>
      <c r="F599" s="26"/>
      <c r="G599" s="27"/>
      <c r="H599" s="106"/>
      <c r="I599" s="117">
        <f>SUM(I600:I601)</f>
        <v>13967.849999999999</v>
      </c>
    </row>
    <row r="600" spans="1:9" ht="24.2" customHeight="1" x14ac:dyDescent="0.2">
      <c r="A600" s="9" t="s">
        <v>1482</v>
      </c>
      <c r="B600" s="10">
        <v>99063</v>
      </c>
      <c r="C600" s="9" t="s">
        <v>24</v>
      </c>
      <c r="D600" s="16" t="s">
        <v>490</v>
      </c>
      <c r="E600" s="11" t="s">
        <v>95</v>
      </c>
      <c r="F600" s="19">
        <v>1859.9</v>
      </c>
      <c r="G600" s="22">
        <v>4.7699999999999996</v>
      </c>
      <c r="H600" s="100">
        <f>ROUND(G600 * (1 + 29.9 / 100), 2)</f>
        <v>6.2</v>
      </c>
      <c r="I600" s="100">
        <f>ROUND(F600 * H600, 2)</f>
        <v>11531.38</v>
      </c>
    </row>
    <row r="601" spans="1:9" ht="24.2" customHeight="1" x14ac:dyDescent="0.2">
      <c r="A601" s="9" t="s">
        <v>1483</v>
      </c>
      <c r="B601" s="10" t="s">
        <v>2361</v>
      </c>
      <c r="C601" s="9" t="s">
        <v>47</v>
      </c>
      <c r="D601" s="16" t="s">
        <v>511</v>
      </c>
      <c r="E601" s="11" t="s">
        <v>95</v>
      </c>
      <c r="F601" s="19">
        <v>1859.9</v>
      </c>
      <c r="G601" s="22">
        <v>1.01</v>
      </c>
      <c r="H601" s="100">
        <f>ROUND(G601 * (1 + 29.9 / 100), 2)</f>
        <v>1.31</v>
      </c>
      <c r="I601" s="100">
        <f>ROUND(F601 * H601, 2)</f>
        <v>2436.4699999999998</v>
      </c>
    </row>
    <row r="602" spans="1:9" ht="24.2" customHeight="1" x14ac:dyDescent="0.2">
      <c r="A602" s="24" t="s">
        <v>1484</v>
      </c>
      <c r="B602" s="24"/>
      <c r="C602" s="24"/>
      <c r="D602" s="25" t="s">
        <v>512</v>
      </c>
      <c r="E602" s="24"/>
      <c r="F602" s="26"/>
      <c r="G602" s="27"/>
      <c r="H602" s="106"/>
      <c r="I602" s="117">
        <f>SUM(I603:I608)</f>
        <v>19358.819999999996</v>
      </c>
    </row>
    <row r="603" spans="1:9" ht="26.1" customHeight="1" x14ac:dyDescent="0.2">
      <c r="A603" s="9" t="s">
        <v>1485</v>
      </c>
      <c r="B603" s="10" t="s">
        <v>2320</v>
      </c>
      <c r="C603" s="9" t="s">
        <v>47</v>
      </c>
      <c r="D603" s="16" t="s">
        <v>420</v>
      </c>
      <c r="E603" s="11" t="s">
        <v>95</v>
      </c>
      <c r="F603" s="19">
        <v>3720</v>
      </c>
      <c r="G603" s="22">
        <v>3.64</v>
      </c>
      <c r="H603" s="100">
        <f t="shared" ref="H603:H608" si="62">ROUND(G603 * (1 + 29.9 / 100), 2)</f>
        <v>4.7300000000000004</v>
      </c>
      <c r="I603" s="100">
        <f t="shared" ref="I603:I608" si="63">ROUND(F603 * H603, 2)</f>
        <v>17595.599999999999</v>
      </c>
    </row>
    <row r="604" spans="1:9" ht="24.2" customHeight="1" x14ac:dyDescent="0.2">
      <c r="A604" s="9" t="s">
        <v>1486</v>
      </c>
      <c r="B604" s="10" t="s">
        <v>2362</v>
      </c>
      <c r="C604" s="9" t="s">
        <v>47</v>
      </c>
      <c r="D604" s="16" t="s">
        <v>513</v>
      </c>
      <c r="E604" s="11" t="s">
        <v>129</v>
      </c>
      <c r="F604" s="19">
        <v>10</v>
      </c>
      <c r="G604" s="22">
        <v>48.46</v>
      </c>
      <c r="H604" s="100">
        <f t="shared" si="62"/>
        <v>62.95</v>
      </c>
      <c r="I604" s="100">
        <f t="shared" si="63"/>
        <v>629.5</v>
      </c>
    </row>
    <row r="605" spans="1:9" ht="24.2" customHeight="1" x14ac:dyDescent="0.2">
      <c r="A605" s="9" t="s">
        <v>1487</v>
      </c>
      <c r="B605" s="10">
        <v>241468</v>
      </c>
      <c r="C605" s="9" t="s">
        <v>400</v>
      </c>
      <c r="D605" s="16" t="s">
        <v>514</v>
      </c>
      <c r="E605" s="11" t="s">
        <v>106</v>
      </c>
      <c r="F605" s="19">
        <v>6</v>
      </c>
      <c r="G605" s="22">
        <v>48.79</v>
      </c>
      <c r="H605" s="100">
        <f t="shared" si="62"/>
        <v>63.38</v>
      </c>
      <c r="I605" s="100">
        <f t="shared" si="63"/>
        <v>380.28</v>
      </c>
    </row>
    <row r="606" spans="1:9" ht="26.1" customHeight="1" x14ac:dyDescent="0.2">
      <c r="A606" s="9" t="s">
        <v>1488</v>
      </c>
      <c r="B606" s="10" t="s">
        <v>2363</v>
      </c>
      <c r="C606" s="9" t="s">
        <v>47</v>
      </c>
      <c r="D606" s="16" t="s">
        <v>515</v>
      </c>
      <c r="E606" s="11" t="s">
        <v>26</v>
      </c>
      <c r="F606" s="19">
        <v>6</v>
      </c>
      <c r="G606" s="22">
        <v>29.82</v>
      </c>
      <c r="H606" s="100">
        <f t="shared" si="62"/>
        <v>38.74</v>
      </c>
      <c r="I606" s="100">
        <f t="shared" si="63"/>
        <v>232.44</v>
      </c>
    </row>
    <row r="607" spans="1:9" ht="24.2" customHeight="1" x14ac:dyDescent="0.2">
      <c r="A607" s="9" t="s">
        <v>1489</v>
      </c>
      <c r="B607" s="10" t="s">
        <v>2364</v>
      </c>
      <c r="C607" s="9" t="s">
        <v>47</v>
      </c>
      <c r="D607" s="16" t="s">
        <v>516</v>
      </c>
      <c r="E607" s="11" t="s">
        <v>26</v>
      </c>
      <c r="F607" s="19">
        <v>10</v>
      </c>
      <c r="G607" s="22">
        <v>12.69</v>
      </c>
      <c r="H607" s="100">
        <f t="shared" si="62"/>
        <v>16.48</v>
      </c>
      <c r="I607" s="100">
        <f t="shared" si="63"/>
        <v>164.8</v>
      </c>
    </row>
    <row r="608" spans="1:9" ht="24.2" customHeight="1" x14ac:dyDescent="0.2">
      <c r="A608" s="9" t="s">
        <v>1490</v>
      </c>
      <c r="B608" s="10">
        <v>97054</v>
      </c>
      <c r="C608" s="9" t="s">
        <v>24</v>
      </c>
      <c r="D608" s="16" t="s">
        <v>517</v>
      </c>
      <c r="E608" s="11" t="s">
        <v>106</v>
      </c>
      <c r="F608" s="19">
        <v>10</v>
      </c>
      <c r="G608" s="22">
        <v>27.42</v>
      </c>
      <c r="H608" s="100">
        <f t="shared" si="62"/>
        <v>35.619999999999997</v>
      </c>
      <c r="I608" s="100">
        <f t="shared" si="63"/>
        <v>356.2</v>
      </c>
    </row>
    <row r="609" spans="1:9" ht="24.2" customHeight="1" x14ac:dyDescent="0.2">
      <c r="A609" s="24" t="s">
        <v>1491</v>
      </c>
      <c r="B609" s="24"/>
      <c r="C609" s="24"/>
      <c r="D609" s="25" t="s">
        <v>518</v>
      </c>
      <c r="E609" s="24"/>
      <c r="F609" s="26"/>
      <c r="G609" s="27"/>
      <c r="H609" s="106"/>
      <c r="I609" s="117">
        <f>SUM(I610:I614)</f>
        <v>61880.95</v>
      </c>
    </row>
    <row r="610" spans="1:9" ht="24.2" customHeight="1" x14ac:dyDescent="0.2">
      <c r="A610" s="9" t="s">
        <v>1492</v>
      </c>
      <c r="B610" s="10">
        <v>20018</v>
      </c>
      <c r="C610" s="9" t="s">
        <v>400</v>
      </c>
      <c r="D610" s="16" t="s">
        <v>519</v>
      </c>
      <c r="E610" s="11" t="s">
        <v>38</v>
      </c>
      <c r="F610" s="19">
        <v>13.39</v>
      </c>
      <c r="G610" s="22">
        <v>272.35000000000002</v>
      </c>
      <c r="H610" s="100">
        <f>ROUND(G610 * (1 + 29.9 / 100), 2)</f>
        <v>353.78</v>
      </c>
      <c r="I610" s="100">
        <f>ROUND(F610 * H610, 2)</f>
        <v>4737.1099999999997</v>
      </c>
    </row>
    <row r="611" spans="1:9" ht="26.1" customHeight="1" x14ac:dyDescent="0.2">
      <c r="A611" s="9" t="s">
        <v>1493</v>
      </c>
      <c r="B611" s="10">
        <v>97636</v>
      </c>
      <c r="C611" s="9" t="s">
        <v>24</v>
      </c>
      <c r="D611" s="16" t="s">
        <v>520</v>
      </c>
      <c r="E611" s="11" t="s">
        <v>26</v>
      </c>
      <c r="F611" s="19">
        <v>2052.83</v>
      </c>
      <c r="G611" s="22">
        <v>17.96</v>
      </c>
      <c r="H611" s="100">
        <f>ROUND(G611 * (1 + 29.9 / 100), 2)</f>
        <v>23.33</v>
      </c>
      <c r="I611" s="100">
        <f>ROUND(F611 * H611, 2)</f>
        <v>47892.52</v>
      </c>
    </row>
    <row r="612" spans="1:9" ht="52.15" customHeight="1" x14ac:dyDescent="0.2">
      <c r="A612" s="9" t="s">
        <v>1494</v>
      </c>
      <c r="B612" s="10">
        <v>100982</v>
      </c>
      <c r="C612" s="9" t="s">
        <v>24</v>
      </c>
      <c r="D612" s="16" t="s">
        <v>521</v>
      </c>
      <c r="E612" s="11" t="s">
        <v>38</v>
      </c>
      <c r="F612" s="19">
        <v>162.44999999999999</v>
      </c>
      <c r="G612" s="22">
        <v>8.26</v>
      </c>
      <c r="H612" s="100">
        <f>ROUND(G612 * (1 + 29.9 / 100), 2)</f>
        <v>10.73</v>
      </c>
      <c r="I612" s="100">
        <f>ROUND(F612 * H612, 2)</f>
        <v>1743.09</v>
      </c>
    </row>
    <row r="613" spans="1:9" ht="39" customHeight="1" x14ac:dyDescent="0.2">
      <c r="A613" s="9" t="s">
        <v>1495</v>
      </c>
      <c r="B613" s="10">
        <v>95875</v>
      </c>
      <c r="C613" s="9" t="s">
        <v>24</v>
      </c>
      <c r="D613" s="16" t="s">
        <v>522</v>
      </c>
      <c r="E613" s="11" t="s">
        <v>64</v>
      </c>
      <c r="F613" s="19">
        <v>2436.6799999999998</v>
      </c>
      <c r="G613" s="22">
        <v>2.2599999999999998</v>
      </c>
      <c r="H613" s="100">
        <f>ROUND(G613 * (1 + 29.9 / 100), 2)</f>
        <v>2.94</v>
      </c>
      <c r="I613" s="100">
        <f>ROUND(F613 * H613, 2)</f>
        <v>7163.84</v>
      </c>
    </row>
    <row r="614" spans="1:9" ht="24.2" customHeight="1" x14ac:dyDescent="0.2">
      <c r="A614" s="9" t="s">
        <v>1496</v>
      </c>
      <c r="B614" s="10">
        <v>4413942</v>
      </c>
      <c r="C614" s="9" t="s">
        <v>65</v>
      </c>
      <c r="D614" s="16" t="s">
        <v>408</v>
      </c>
      <c r="E614" s="11" t="s">
        <v>38</v>
      </c>
      <c r="F614" s="19">
        <v>162.44999999999999</v>
      </c>
      <c r="G614" s="22">
        <v>1.63</v>
      </c>
      <c r="H614" s="100">
        <f>ROUND(G614 * (1 + 29.9 / 100), 2)</f>
        <v>2.12</v>
      </c>
      <c r="I614" s="100">
        <f>ROUND(F614 * H614, 2)</f>
        <v>344.39</v>
      </c>
    </row>
    <row r="615" spans="1:9" ht="24.2" customHeight="1" x14ac:dyDescent="0.2">
      <c r="A615" s="24" t="s">
        <v>1497</v>
      </c>
      <c r="B615" s="24"/>
      <c r="C615" s="24"/>
      <c r="D615" s="25" t="s">
        <v>523</v>
      </c>
      <c r="E615" s="24"/>
      <c r="F615" s="26"/>
      <c r="G615" s="27"/>
      <c r="H615" s="106"/>
      <c r="I615" s="117">
        <f>SUM(I616:I625)</f>
        <v>193216.27000000002</v>
      </c>
    </row>
    <row r="616" spans="1:9" ht="65.099999999999994" customHeight="1" x14ac:dyDescent="0.2">
      <c r="A616" s="9" t="s">
        <v>1498</v>
      </c>
      <c r="B616" s="10">
        <v>102276</v>
      </c>
      <c r="C616" s="9" t="s">
        <v>24</v>
      </c>
      <c r="D616" s="16" t="s">
        <v>524</v>
      </c>
      <c r="E616" s="11" t="s">
        <v>38</v>
      </c>
      <c r="F616" s="19">
        <v>1615.79</v>
      </c>
      <c r="G616" s="22">
        <v>12.21</v>
      </c>
      <c r="H616" s="100">
        <f t="shared" ref="H616:H625" si="64">ROUND(G616 * (1 + 29.9 / 100), 2)</f>
        <v>15.86</v>
      </c>
      <c r="I616" s="100">
        <f t="shared" ref="I616:I625" si="65">ROUND(F616 * H616, 2)</f>
        <v>25626.43</v>
      </c>
    </row>
    <row r="617" spans="1:9" ht="24.2" customHeight="1" x14ac:dyDescent="0.2">
      <c r="A617" s="9" t="s">
        <v>1499</v>
      </c>
      <c r="B617" s="10">
        <v>30010</v>
      </c>
      <c r="C617" s="9" t="s">
        <v>400</v>
      </c>
      <c r="D617" s="16" t="s">
        <v>525</v>
      </c>
      <c r="E617" s="11" t="s">
        <v>38</v>
      </c>
      <c r="F617" s="19">
        <v>179.53</v>
      </c>
      <c r="G617" s="22">
        <v>76.91</v>
      </c>
      <c r="H617" s="100">
        <f t="shared" si="64"/>
        <v>99.91</v>
      </c>
      <c r="I617" s="100">
        <f t="shared" si="65"/>
        <v>17936.84</v>
      </c>
    </row>
    <row r="618" spans="1:9" ht="65.099999999999994" customHeight="1" x14ac:dyDescent="0.2">
      <c r="A618" s="9" t="s">
        <v>1500</v>
      </c>
      <c r="B618" s="10">
        <v>102282</v>
      </c>
      <c r="C618" s="9" t="s">
        <v>24</v>
      </c>
      <c r="D618" s="16" t="s">
        <v>526</v>
      </c>
      <c r="E618" s="11" t="s">
        <v>38</v>
      </c>
      <c r="F618" s="19">
        <v>214.79</v>
      </c>
      <c r="G618" s="22">
        <v>13.55</v>
      </c>
      <c r="H618" s="100">
        <f t="shared" si="64"/>
        <v>17.600000000000001</v>
      </c>
      <c r="I618" s="100">
        <f t="shared" si="65"/>
        <v>3780.3</v>
      </c>
    </row>
    <row r="619" spans="1:9" ht="52.15" customHeight="1" x14ac:dyDescent="0.2">
      <c r="A619" s="9" t="s">
        <v>1501</v>
      </c>
      <c r="B619" s="10">
        <v>102355</v>
      </c>
      <c r="C619" s="9" t="s">
        <v>24</v>
      </c>
      <c r="D619" s="16" t="s">
        <v>527</v>
      </c>
      <c r="E619" s="11" t="s">
        <v>38</v>
      </c>
      <c r="F619" s="19">
        <v>239.55</v>
      </c>
      <c r="G619" s="22">
        <v>169.68</v>
      </c>
      <c r="H619" s="100">
        <f t="shared" si="64"/>
        <v>220.41</v>
      </c>
      <c r="I619" s="100">
        <f t="shared" si="65"/>
        <v>52799.22</v>
      </c>
    </row>
    <row r="620" spans="1:9" ht="39" customHeight="1" x14ac:dyDescent="0.2">
      <c r="A620" s="9" t="s">
        <v>1502</v>
      </c>
      <c r="B620" s="10">
        <v>102360</v>
      </c>
      <c r="C620" s="9" t="s">
        <v>24</v>
      </c>
      <c r="D620" s="16" t="s">
        <v>528</v>
      </c>
      <c r="E620" s="11" t="s">
        <v>38</v>
      </c>
      <c r="F620" s="19">
        <v>335.37</v>
      </c>
      <c r="G620" s="22">
        <v>22.69</v>
      </c>
      <c r="H620" s="100">
        <f t="shared" si="64"/>
        <v>29.47</v>
      </c>
      <c r="I620" s="100">
        <f t="shared" si="65"/>
        <v>9883.35</v>
      </c>
    </row>
    <row r="621" spans="1:9" ht="26.1" customHeight="1" x14ac:dyDescent="0.2">
      <c r="A621" s="9" t="s">
        <v>1503</v>
      </c>
      <c r="B621" s="10">
        <v>100576</v>
      </c>
      <c r="C621" s="9" t="s">
        <v>24</v>
      </c>
      <c r="D621" s="16" t="s">
        <v>262</v>
      </c>
      <c r="E621" s="11" t="s">
        <v>26</v>
      </c>
      <c r="F621" s="19">
        <v>2814.01</v>
      </c>
      <c r="G621" s="22">
        <v>2.36</v>
      </c>
      <c r="H621" s="100">
        <f t="shared" si="64"/>
        <v>3.07</v>
      </c>
      <c r="I621" s="100">
        <f t="shared" si="65"/>
        <v>8639.01</v>
      </c>
    </row>
    <row r="622" spans="1:9" ht="52.15" customHeight="1" x14ac:dyDescent="0.2">
      <c r="A622" s="9" t="s">
        <v>1504</v>
      </c>
      <c r="B622" s="10">
        <v>100978</v>
      </c>
      <c r="C622" s="9" t="s">
        <v>24</v>
      </c>
      <c r="D622" s="16" t="s">
        <v>529</v>
      </c>
      <c r="E622" s="11" t="s">
        <v>38</v>
      </c>
      <c r="F622" s="19">
        <v>1118.21</v>
      </c>
      <c r="G622" s="22">
        <v>6.35</v>
      </c>
      <c r="H622" s="100">
        <f t="shared" si="64"/>
        <v>8.25</v>
      </c>
      <c r="I622" s="100">
        <f t="shared" si="65"/>
        <v>9225.23</v>
      </c>
    </row>
    <row r="623" spans="1:9" ht="52.15" customHeight="1" x14ac:dyDescent="0.2">
      <c r="A623" s="9" t="s">
        <v>1505</v>
      </c>
      <c r="B623" s="10">
        <v>100982</v>
      </c>
      <c r="C623" s="9" t="s">
        <v>24</v>
      </c>
      <c r="D623" s="16" t="s">
        <v>521</v>
      </c>
      <c r="E623" s="11" t="s">
        <v>38</v>
      </c>
      <c r="F623" s="19">
        <v>239.55</v>
      </c>
      <c r="G623" s="22">
        <v>8.26</v>
      </c>
      <c r="H623" s="100">
        <f t="shared" si="64"/>
        <v>10.73</v>
      </c>
      <c r="I623" s="100">
        <f t="shared" si="65"/>
        <v>2570.37</v>
      </c>
    </row>
    <row r="624" spans="1:9" ht="39" customHeight="1" x14ac:dyDescent="0.2">
      <c r="A624" s="9" t="s">
        <v>1506</v>
      </c>
      <c r="B624" s="10">
        <v>95875</v>
      </c>
      <c r="C624" s="9" t="s">
        <v>24</v>
      </c>
      <c r="D624" s="16" t="s">
        <v>522</v>
      </c>
      <c r="E624" s="11" t="s">
        <v>64</v>
      </c>
      <c r="F624" s="19">
        <v>20366.349999999999</v>
      </c>
      <c r="G624" s="22">
        <v>2.2599999999999998</v>
      </c>
      <c r="H624" s="100">
        <f t="shared" si="64"/>
        <v>2.94</v>
      </c>
      <c r="I624" s="100">
        <f t="shared" si="65"/>
        <v>59877.07</v>
      </c>
    </row>
    <row r="625" spans="1:10" ht="24.2" customHeight="1" x14ac:dyDescent="0.2">
      <c r="A625" s="9" t="s">
        <v>1507</v>
      </c>
      <c r="B625" s="10">
        <v>4413942</v>
      </c>
      <c r="C625" s="9" t="s">
        <v>65</v>
      </c>
      <c r="D625" s="16" t="s">
        <v>408</v>
      </c>
      <c r="E625" s="11" t="s">
        <v>38</v>
      </c>
      <c r="F625" s="19">
        <v>1357.76</v>
      </c>
      <c r="G625" s="22">
        <v>1.63</v>
      </c>
      <c r="H625" s="100">
        <f t="shared" si="64"/>
        <v>2.12</v>
      </c>
      <c r="I625" s="100">
        <f t="shared" si="65"/>
        <v>2878.45</v>
      </c>
    </row>
    <row r="626" spans="1:10" ht="24.2" customHeight="1" x14ac:dyDescent="0.2">
      <c r="A626" s="24" t="s">
        <v>1508</v>
      </c>
      <c r="B626" s="24"/>
      <c r="C626" s="24"/>
      <c r="D626" s="25" t="s">
        <v>530</v>
      </c>
      <c r="E626" s="24"/>
      <c r="F626" s="26"/>
      <c r="G626" s="27"/>
      <c r="H626" s="106"/>
      <c r="I626" s="117">
        <f>SUM(I627:I628)</f>
        <v>148575.05000000002</v>
      </c>
    </row>
    <row r="627" spans="1:10" ht="39" customHeight="1" x14ac:dyDescent="0.2">
      <c r="A627" s="9" t="s">
        <v>1509</v>
      </c>
      <c r="B627" s="10">
        <v>101570</v>
      </c>
      <c r="C627" s="9" t="s">
        <v>24</v>
      </c>
      <c r="D627" s="16" t="s">
        <v>495</v>
      </c>
      <c r="E627" s="11" t="s">
        <v>26</v>
      </c>
      <c r="F627" s="19">
        <v>5271.72</v>
      </c>
      <c r="G627" s="22">
        <v>20.72</v>
      </c>
      <c r="H627" s="100">
        <f>ROUND(G627 * (1 + 29.9 / 100), 2)</f>
        <v>26.92</v>
      </c>
      <c r="I627" s="100">
        <f>ROUND(F627 * H627, 2)</f>
        <v>141914.70000000001</v>
      </c>
    </row>
    <row r="628" spans="1:10" ht="39" customHeight="1" x14ac:dyDescent="0.2">
      <c r="A628" s="9" t="s">
        <v>1510</v>
      </c>
      <c r="B628" s="10">
        <v>101572</v>
      </c>
      <c r="C628" s="9" t="s">
        <v>24</v>
      </c>
      <c r="D628" s="16" t="s">
        <v>531</v>
      </c>
      <c r="E628" s="11" t="s">
        <v>26</v>
      </c>
      <c r="F628" s="19">
        <v>314.91000000000003</v>
      </c>
      <c r="G628" s="22">
        <v>16.28</v>
      </c>
      <c r="H628" s="100">
        <f>ROUND(G628 * (1 + 29.9 / 100), 2)</f>
        <v>21.15</v>
      </c>
      <c r="I628" s="100">
        <f>ROUND(F628 * H628, 2)</f>
        <v>6660.35</v>
      </c>
    </row>
    <row r="629" spans="1:10" ht="24.2" customHeight="1" x14ac:dyDescent="0.2">
      <c r="A629" s="24" t="s">
        <v>1511</v>
      </c>
      <c r="B629" s="24"/>
      <c r="C629" s="24"/>
      <c r="D629" s="25" t="s">
        <v>532</v>
      </c>
      <c r="E629" s="24"/>
      <c r="F629" s="26"/>
      <c r="G629" s="27"/>
      <c r="H629" s="106"/>
      <c r="I629" s="117">
        <f>SUM(I630)</f>
        <v>13837.66</v>
      </c>
    </row>
    <row r="630" spans="1:10" ht="39" customHeight="1" x14ac:dyDescent="0.2">
      <c r="A630" s="9" t="s">
        <v>1512</v>
      </c>
      <c r="B630" s="10">
        <v>90737</v>
      </c>
      <c r="C630" s="9" t="s">
        <v>24</v>
      </c>
      <c r="D630" s="16" t="s">
        <v>533</v>
      </c>
      <c r="E630" s="11" t="s">
        <v>95</v>
      </c>
      <c r="F630" s="19">
        <v>1859.9</v>
      </c>
      <c r="G630" s="22">
        <v>5.73</v>
      </c>
      <c r="H630" s="100">
        <f>ROUND(G630 * (1 + 29.9 / 100), 2)</f>
        <v>7.44</v>
      </c>
      <c r="I630" s="100">
        <f>ROUND(F630 * H630, 2)</f>
        <v>13837.66</v>
      </c>
    </row>
    <row r="631" spans="1:10" ht="24.2" customHeight="1" x14ac:dyDescent="0.2">
      <c r="A631" s="24" t="s">
        <v>1513</v>
      </c>
      <c r="B631" s="24"/>
      <c r="C631" s="24"/>
      <c r="D631" s="25" t="s">
        <v>534</v>
      </c>
      <c r="E631" s="24"/>
      <c r="F631" s="26"/>
      <c r="G631" s="27"/>
      <c r="H631" s="106"/>
      <c r="I631" s="117">
        <f>SUM(I632:I636)</f>
        <v>75031.899999999994</v>
      </c>
    </row>
    <row r="632" spans="1:10" ht="26.1" customHeight="1" x14ac:dyDescent="0.2">
      <c r="A632" s="9" t="s">
        <v>1514</v>
      </c>
      <c r="B632" s="10">
        <v>94342</v>
      </c>
      <c r="C632" s="9" t="s">
        <v>24</v>
      </c>
      <c r="D632" s="16" t="s">
        <v>535</v>
      </c>
      <c r="E632" s="11" t="s">
        <v>38</v>
      </c>
      <c r="F632" s="19">
        <v>224.23</v>
      </c>
      <c r="G632" s="22">
        <v>86.02</v>
      </c>
      <c r="H632" s="100">
        <f>ROUND(G632 * (1 + 29.9 / 100), 2)</f>
        <v>111.74</v>
      </c>
      <c r="I632" s="100">
        <f>ROUND(F632 * H632, 2)</f>
        <v>25055.46</v>
      </c>
    </row>
    <row r="633" spans="1:10" ht="39" customHeight="1" x14ac:dyDescent="0.2">
      <c r="A633" s="9" t="s">
        <v>1515</v>
      </c>
      <c r="B633" s="10">
        <v>95875</v>
      </c>
      <c r="C633" s="9" t="s">
        <v>24</v>
      </c>
      <c r="D633" s="16" t="s">
        <v>522</v>
      </c>
      <c r="E633" s="11" t="s">
        <v>64</v>
      </c>
      <c r="F633" s="19">
        <v>4204.28</v>
      </c>
      <c r="G633" s="22">
        <v>2.2599999999999998</v>
      </c>
      <c r="H633" s="100">
        <f>ROUND(G633 * (1 + 29.9 / 100), 2)</f>
        <v>2.94</v>
      </c>
      <c r="I633" s="100">
        <f>ROUND(F633 * H633, 2)</f>
        <v>12360.58</v>
      </c>
    </row>
    <row r="634" spans="1:10" ht="26.1" customHeight="1" x14ac:dyDescent="0.2">
      <c r="A634" s="9" t="s">
        <v>1516</v>
      </c>
      <c r="B634" s="10">
        <v>93382</v>
      </c>
      <c r="C634" s="9" t="s">
        <v>24</v>
      </c>
      <c r="D634" s="16" t="s">
        <v>446</v>
      </c>
      <c r="E634" s="11" t="s">
        <v>38</v>
      </c>
      <c r="F634" s="19">
        <v>765.44</v>
      </c>
      <c r="G634" s="22">
        <v>29.64</v>
      </c>
      <c r="H634" s="100">
        <f>ROUND(G634 * (1 + 29.9 / 100), 2)</f>
        <v>38.5</v>
      </c>
      <c r="I634" s="100">
        <f>ROUND(F634 * H634, 2)</f>
        <v>29469.439999999999</v>
      </c>
    </row>
    <row r="635" spans="1:10" ht="65.099999999999994" customHeight="1" x14ac:dyDescent="0.2">
      <c r="A635" s="9" t="s">
        <v>1517</v>
      </c>
      <c r="B635" s="10">
        <v>93360</v>
      </c>
      <c r="C635" s="9" t="s">
        <v>24</v>
      </c>
      <c r="D635" s="16" t="s">
        <v>536</v>
      </c>
      <c r="E635" s="11" t="s">
        <v>38</v>
      </c>
      <c r="F635" s="19">
        <v>198.5</v>
      </c>
      <c r="G635" s="22">
        <v>21.75</v>
      </c>
      <c r="H635" s="100">
        <f>ROUND(G635 * (1 + 29.9 / 100), 2)</f>
        <v>28.25</v>
      </c>
      <c r="I635" s="100">
        <f>ROUND(F635 * H635, 2)</f>
        <v>5607.63</v>
      </c>
    </row>
    <row r="636" spans="1:10" ht="65.099999999999994" customHeight="1" x14ac:dyDescent="0.2">
      <c r="A636" s="9" t="s">
        <v>1518</v>
      </c>
      <c r="B636" s="10">
        <v>93361</v>
      </c>
      <c r="C636" s="9" t="s">
        <v>24</v>
      </c>
      <c r="D636" s="16" t="s">
        <v>537</v>
      </c>
      <c r="E636" s="11" t="s">
        <v>38</v>
      </c>
      <c r="F636" s="19">
        <v>107.85</v>
      </c>
      <c r="G636" s="22">
        <v>18.12</v>
      </c>
      <c r="H636" s="100">
        <f>ROUND(G636 * (1 + 29.9 / 100), 2)</f>
        <v>23.54</v>
      </c>
      <c r="I636" s="100">
        <f>ROUND(F636 * H636, 2)</f>
        <v>2538.79</v>
      </c>
    </row>
    <row r="637" spans="1:10" ht="24.2" customHeight="1" x14ac:dyDescent="0.2">
      <c r="A637" s="24" t="s">
        <v>1519</v>
      </c>
      <c r="B637" s="24"/>
      <c r="C637" s="24"/>
      <c r="D637" s="25" t="s">
        <v>538</v>
      </c>
      <c r="E637" s="24"/>
      <c r="F637" s="26"/>
      <c r="G637" s="27"/>
      <c r="H637" s="106"/>
      <c r="I637" s="117">
        <f>SUM(I638:I645)</f>
        <v>376634.62999999995</v>
      </c>
    </row>
    <row r="638" spans="1:10" ht="50.25" customHeight="1" x14ac:dyDescent="0.2">
      <c r="A638" s="9" t="s">
        <v>1520</v>
      </c>
      <c r="B638" s="28" t="s">
        <v>2304</v>
      </c>
      <c r="C638" s="9" t="s">
        <v>47</v>
      </c>
      <c r="D638" s="16" t="s">
        <v>2288</v>
      </c>
      <c r="E638" s="11" t="s">
        <v>38</v>
      </c>
      <c r="F638" s="19">
        <v>747.43</v>
      </c>
      <c r="G638" s="22">
        <v>12.9</v>
      </c>
      <c r="H638" s="100">
        <f t="shared" ref="H638" si="66">ROUND(G638 * (1 + 29.9 / 100), 2)</f>
        <v>16.760000000000002</v>
      </c>
      <c r="I638" s="100">
        <f t="shared" ref="I638" si="67">ROUND(F638 * H638, 2)</f>
        <v>12526.93</v>
      </c>
      <c r="J638" s="96" t="s">
        <v>2286</v>
      </c>
    </row>
    <row r="639" spans="1:10" ht="26.1" customHeight="1" x14ac:dyDescent="0.2">
      <c r="A639" s="9" t="s">
        <v>1521</v>
      </c>
      <c r="B639" s="10">
        <v>100987</v>
      </c>
      <c r="C639" s="9" t="s">
        <v>24</v>
      </c>
      <c r="D639" s="16" t="s">
        <v>539</v>
      </c>
      <c r="E639" s="11" t="s">
        <v>38</v>
      </c>
      <c r="F639" s="19">
        <v>102.64</v>
      </c>
      <c r="G639" s="22">
        <v>10.039999999999999</v>
      </c>
      <c r="H639" s="100">
        <f t="shared" ref="H639:H645" si="68">ROUND(G639 * (1 + 29.9 / 100), 2)</f>
        <v>13.04</v>
      </c>
      <c r="I639" s="100">
        <f t="shared" ref="I639:I645" si="69">ROUND(F639 * H639, 2)</f>
        <v>1338.43</v>
      </c>
    </row>
    <row r="640" spans="1:10" ht="24.2" customHeight="1" x14ac:dyDescent="0.2">
      <c r="A640" s="9" t="s">
        <v>1522</v>
      </c>
      <c r="B640" s="10" t="s">
        <v>2365</v>
      </c>
      <c r="C640" s="9" t="s">
        <v>47</v>
      </c>
      <c r="D640" s="16" t="s">
        <v>540</v>
      </c>
      <c r="E640" s="11" t="s">
        <v>26</v>
      </c>
      <c r="F640" s="19">
        <v>2052.83</v>
      </c>
      <c r="G640" s="22">
        <v>4.47</v>
      </c>
      <c r="H640" s="100">
        <f t="shared" si="68"/>
        <v>5.81</v>
      </c>
      <c r="I640" s="100">
        <f t="shared" si="69"/>
        <v>11926.94</v>
      </c>
    </row>
    <row r="641" spans="1:9" ht="39" customHeight="1" x14ac:dyDescent="0.2">
      <c r="A641" s="9" t="s">
        <v>1523</v>
      </c>
      <c r="B641" s="10">
        <v>102330</v>
      </c>
      <c r="C641" s="9" t="s">
        <v>24</v>
      </c>
      <c r="D641" s="16" t="s">
        <v>541</v>
      </c>
      <c r="E641" s="11" t="s">
        <v>542</v>
      </c>
      <c r="F641" s="19">
        <v>80.06</v>
      </c>
      <c r="G641" s="22">
        <v>1.41</v>
      </c>
      <c r="H641" s="100">
        <f t="shared" si="68"/>
        <v>1.83</v>
      </c>
      <c r="I641" s="100">
        <f t="shared" si="69"/>
        <v>146.51</v>
      </c>
    </row>
    <row r="642" spans="1:9" ht="52.15" customHeight="1" x14ac:dyDescent="0.2">
      <c r="A642" s="9" t="s">
        <v>1524</v>
      </c>
      <c r="B642" s="10">
        <v>102331</v>
      </c>
      <c r="C642" s="9" t="s">
        <v>24</v>
      </c>
      <c r="D642" s="16" t="s">
        <v>543</v>
      </c>
      <c r="E642" s="11" t="s">
        <v>542</v>
      </c>
      <c r="F642" s="19">
        <v>133.43</v>
      </c>
      <c r="G642" s="22">
        <v>0.55000000000000004</v>
      </c>
      <c r="H642" s="100">
        <f t="shared" si="68"/>
        <v>0.71</v>
      </c>
      <c r="I642" s="100">
        <f t="shared" si="69"/>
        <v>94.74</v>
      </c>
    </row>
    <row r="643" spans="1:9" ht="39" customHeight="1" x14ac:dyDescent="0.2">
      <c r="A643" s="9" t="s">
        <v>1525</v>
      </c>
      <c r="B643" s="10">
        <v>95995</v>
      </c>
      <c r="C643" s="9" t="s">
        <v>24</v>
      </c>
      <c r="D643" s="16" t="s">
        <v>544</v>
      </c>
      <c r="E643" s="11" t="s">
        <v>38</v>
      </c>
      <c r="F643" s="19">
        <v>102.64</v>
      </c>
      <c r="G643" s="22">
        <v>2365.94</v>
      </c>
      <c r="H643" s="100">
        <f t="shared" si="68"/>
        <v>3073.36</v>
      </c>
      <c r="I643" s="100">
        <f t="shared" si="69"/>
        <v>315449.67</v>
      </c>
    </row>
    <row r="644" spans="1:9" ht="26.1" customHeight="1" x14ac:dyDescent="0.2">
      <c r="A644" s="9" t="s">
        <v>1526</v>
      </c>
      <c r="B644" s="10">
        <v>99814</v>
      </c>
      <c r="C644" s="9" t="s">
        <v>24</v>
      </c>
      <c r="D644" s="16" t="s">
        <v>545</v>
      </c>
      <c r="E644" s="11" t="s">
        <v>26</v>
      </c>
      <c r="F644" s="19">
        <v>2052.83</v>
      </c>
      <c r="G644" s="22">
        <v>1.78</v>
      </c>
      <c r="H644" s="100">
        <f t="shared" si="68"/>
        <v>2.31</v>
      </c>
      <c r="I644" s="100">
        <f t="shared" si="69"/>
        <v>4742.04</v>
      </c>
    </row>
    <row r="645" spans="1:9" ht="52.15" customHeight="1" x14ac:dyDescent="0.2">
      <c r="A645" s="9" t="s">
        <v>2294</v>
      </c>
      <c r="B645" s="10">
        <v>94267</v>
      </c>
      <c r="C645" s="9" t="s">
        <v>24</v>
      </c>
      <c r="D645" s="16" t="s">
        <v>546</v>
      </c>
      <c r="E645" s="11" t="s">
        <v>95</v>
      </c>
      <c r="F645" s="19">
        <v>371.98</v>
      </c>
      <c r="G645" s="22">
        <v>62.93</v>
      </c>
      <c r="H645" s="100">
        <f t="shared" si="68"/>
        <v>81.75</v>
      </c>
      <c r="I645" s="100">
        <f t="shared" si="69"/>
        <v>30409.37</v>
      </c>
    </row>
    <row r="646" spans="1:9" ht="24.2" customHeight="1" x14ac:dyDescent="0.2">
      <c r="A646" s="24" t="s">
        <v>1527</v>
      </c>
      <c r="B646" s="24"/>
      <c r="C646" s="24"/>
      <c r="D646" s="25" t="s">
        <v>547</v>
      </c>
      <c r="E646" s="24"/>
      <c r="F646" s="26"/>
      <c r="G646" s="27"/>
      <c r="H646" s="106"/>
      <c r="I646" s="117">
        <f>SUM(I647:I650)</f>
        <v>21097.690000000002</v>
      </c>
    </row>
    <row r="647" spans="1:9" ht="52.15" customHeight="1" x14ac:dyDescent="0.2">
      <c r="A647" s="9" t="s">
        <v>1528</v>
      </c>
      <c r="B647" s="10">
        <v>97988</v>
      </c>
      <c r="C647" s="9" t="s">
        <v>24</v>
      </c>
      <c r="D647" s="16" t="s">
        <v>504</v>
      </c>
      <c r="E647" s="11" t="s">
        <v>106</v>
      </c>
      <c r="F647" s="19">
        <v>3</v>
      </c>
      <c r="G647" s="22">
        <v>3412.67</v>
      </c>
      <c r="H647" s="100">
        <f>ROUND(G647 * (1 + 29.9 / 100), 2)</f>
        <v>4433.0600000000004</v>
      </c>
      <c r="I647" s="100">
        <f>ROUND(F647 * H647, 2)</f>
        <v>13299.18</v>
      </c>
    </row>
    <row r="648" spans="1:9" ht="26.1" customHeight="1" x14ac:dyDescent="0.2">
      <c r="A648" s="9" t="s">
        <v>1529</v>
      </c>
      <c r="B648" s="10" t="s">
        <v>2359</v>
      </c>
      <c r="C648" s="9" t="s">
        <v>47</v>
      </c>
      <c r="D648" s="16" t="s">
        <v>505</v>
      </c>
      <c r="E648" s="11" t="s">
        <v>129</v>
      </c>
      <c r="F648" s="19">
        <v>3</v>
      </c>
      <c r="G648" s="22">
        <v>980.6</v>
      </c>
      <c r="H648" s="100">
        <f>ROUND(G648 * (1 + 29.9 / 100), 2)</f>
        <v>1273.8</v>
      </c>
      <c r="I648" s="100">
        <f>ROUND(F648 * H648, 2)</f>
        <v>3821.4</v>
      </c>
    </row>
    <row r="649" spans="1:9" ht="39" customHeight="1" x14ac:dyDescent="0.2">
      <c r="A649" s="9" t="s">
        <v>1530</v>
      </c>
      <c r="B649" s="10">
        <v>97987</v>
      </c>
      <c r="C649" s="9" t="s">
        <v>24</v>
      </c>
      <c r="D649" s="16" t="s">
        <v>506</v>
      </c>
      <c r="E649" s="11" t="s">
        <v>95</v>
      </c>
      <c r="F649" s="19">
        <v>1.84</v>
      </c>
      <c r="G649" s="22">
        <v>666.99</v>
      </c>
      <c r="H649" s="100">
        <f>ROUND(G649 * (1 + 29.9 / 100), 2)</f>
        <v>866.42</v>
      </c>
      <c r="I649" s="100">
        <f>ROUND(F649 * H649, 2)</f>
        <v>1594.21</v>
      </c>
    </row>
    <row r="650" spans="1:9" ht="26.1" customHeight="1" x14ac:dyDescent="0.2">
      <c r="A650" s="9" t="s">
        <v>1531</v>
      </c>
      <c r="B650" s="10">
        <v>98114</v>
      </c>
      <c r="C650" s="9" t="s">
        <v>24</v>
      </c>
      <c r="D650" s="16" t="s">
        <v>508</v>
      </c>
      <c r="E650" s="11" t="s">
        <v>106</v>
      </c>
      <c r="F650" s="19">
        <v>3</v>
      </c>
      <c r="G650" s="22">
        <v>611.47</v>
      </c>
      <c r="H650" s="100">
        <f>ROUND(G650 * (1 + 29.9 / 100), 2)</f>
        <v>794.3</v>
      </c>
      <c r="I650" s="100">
        <f>ROUND(F650 * H650, 2)</f>
        <v>2382.9</v>
      </c>
    </row>
    <row r="651" spans="1:9" ht="24.2" customHeight="1" x14ac:dyDescent="0.2">
      <c r="A651" s="24" t="s">
        <v>1532</v>
      </c>
      <c r="B651" s="24"/>
      <c r="C651" s="24"/>
      <c r="D651" s="25" t="s">
        <v>548</v>
      </c>
      <c r="E651" s="24"/>
      <c r="F651" s="26"/>
      <c r="G651" s="27"/>
      <c r="H651" s="106"/>
      <c r="I651" s="117">
        <f>SUM(I652:I656)</f>
        <v>3408.72</v>
      </c>
    </row>
    <row r="652" spans="1:9" ht="39" customHeight="1" x14ac:dyDescent="0.2">
      <c r="A652" s="9" t="s">
        <v>1533</v>
      </c>
      <c r="B652" s="10" t="s">
        <v>2328</v>
      </c>
      <c r="C652" s="9" t="s">
        <v>47</v>
      </c>
      <c r="D652" s="16" t="s">
        <v>456</v>
      </c>
      <c r="E652" s="11" t="s">
        <v>129</v>
      </c>
      <c r="F652" s="19">
        <v>3</v>
      </c>
      <c r="G652" s="22">
        <v>15.19</v>
      </c>
      <c r="H652" s="100">
        <f>ROUND(G652 * (1 + 29.9 / 100), 2)</f>
        <v>19.73</v>
      </c>
      <c r="I652" s="100">
        <f>ROUND(F652 * H652, 2)</f>
        <v>59.19</v>
      </c>
    </row>
    <row r="653" spans="1:9" ht="39" customHeight="1" x14ac:dyDescent="0.2">
      <c r="A653" s="9" t="s">
        <v>1534</v>
      </c>
      <c r="B653" s="10" t="s">
        <v>2366</v>
      </c>
      <c r="C653" s="9" t="s">
        <v>47</v>
      </c>
      <c r="D653" s="16" t="s">
        <v>549</v>
      </c>
      <c r="E653" s="11" t="s">
        <v>129</v>
      </c>
      <c r="F653" s="19">
        <v>15</v>
      </c>
      <c r="G653" s="22">
        <v>11.89</v>
      </c>
      <c r="H653" s="100">
        <f>ROUND(G653 * (1 + 29.9 / 100), 2)</f>
        <v>15.45</v>
      </c>
      <c r="I653" s="100">
        <f>ROUND(F653 * H653, 2)</f>
        <v>231.75</v>
      </c>
    </row>
    <row r="654" spans="1:9" ht="26.1" customHeight="1" x14ac:dyDescent="0.2">
      <c r="A654" s="9" t="s">
        <v>1535</v>
      </c>
      <c r="B654" s="10" t="s">
        <v>2332</v>
      </c>
      <c r="C654" s="9" t="s">
        <v>47</v>
      </c>
      <c r="D654" s="16" t="s">
        <v>460</v>
      </c>
      <c r="E654" s="11" t="s">
        <v>324</v>
      </c>
      <c r="F654" s="19">
        <v>30</v>
      </c>
      <c r="G654" s="22">
        <v>1.88</v>
      </c>
      <c r="H654" s="100">
        <f>ROUND(G654 * (1 + 29.9 / 100), 2)</f>
        <v>2.44</v>
      </c>
      <c r="I654" s="100">
        <f>ROUND(F654 * H654, 2)</f>
        <v>73.2</v>
      </c>
    </row>
    <row r="655" spans="1:9" ht="26.1" customHeight="1" x14ac:dyDescent="0.2">
      <c r="A655" s="9" t="s">
        <v>1536</v>
      </c>
      <c r="B655" s="10" t="s">
        <v>2367</v>
      </c>
      <c r="C655" s="9" t="s">
        <v>47</v>
      </c>
      <c r="D655" s="16" t="s">
        <v>550</v>
      </c>
      <c r="E655" s="11" t="s">
        <v>324</v>
      </c>
      <c r="F655" s="19">
        <v>468</v>
      </c>
      <c r="G655" s="22">
        <v>4.99</v>
      </c>
      <c r="H655" s="100">
        <f>ROUND(G655 * (1 + 29.9 / 100), 2)</f>
        <v>6.48</v>
      </c>
      <c r="I655" s="100">
        <f>ROUND(F655 * H655, 2)</f>
        <v>3032.64</v>
      </c>
    </row>
    <row r="656" spans="1:9" ht="24.2" customHeight="1" x14ac:dyDescent="0.2">
      <c r="A656" s="9" t="s">
        <v>1537</v>
      </c>
      <c r="B656" s="10" t="s">
        <v>2324</v>
      </c>
      <c r="C656" s="9" t="s">
        <v>47</v>
      </c>
      <c r="D656" s="16" t="s">
        <v>451</v>
      </c>
      <c r="E656" s="11" t="s">
        <v>26</v>
      </c>
      <c r="F656" s="19">
        <v>0.48</v>
      </c>
      <c r="G656" s="22">
        <v>19.149999999999999</v>
      </c>
      <c r="H656" s="100">
        <f>ROUND(G656 * (1 + 29.9 / 100), 2)</f>
        <v>24.88</v>
      </c>
      <c r="I656" s="100">
        <f>ROUND(F656 * H656, 2)</f>
        <v>11.94</v>
      </c>
    </row>
    <row r="657" spans="1:9" ht="24.2" customHeight="1" x14ac:dyDescent="0.2">
      <c r="A657" s="24" t="s">
        <v>1538</v>
      </c>
      <c r="B657" s="24"/>
      <c r="C657" s="24"/>
      <c r="D657" s="25" t="s">
        <v>551</v>
      </c>
      <c r="E657" s="24"/>
      <c r="F657" s="26"/>
      <c r="G657" s="27"/>
      <c r="H657" s="106"/>
      <c r="I657" s="117">
        <f>SUM(I658:I659)</f>
        <v>65522.619999999995</v>
      </c>
    </row>
    <row r="658" spans="1:9" ht="24.2" customHeight="1" x14ac:dyDescent="0.2">
      <c r="A658" s="9" t="s">
        <v>1539</v>
      </c>
      <c r="B658" s="10" t="s">
        <v>2368</v>
      </c>
      <c r="C658" s="9" t="s">
        <v>47</v>
      </c>
      <c r="D658" s="16" t="s">
        <v>552</v>
      </c>
      <c r="E658" s="11" t="s">
        <v>129</v>
      </c>
      <c r="F658" s="19">
        <v>3</v>
      </c>
      <c r="G658" s="22">
        <v>11705.8</v>
      </c>
      <c r="H658" s="100">
        <f>ROUND(G658 * (1 + 29.9 / 100), 2)</f>
        <v>15205.83</v>
      </c>
      <c r="I658" s="100">
        <f>ROUND(F658 * H658, 2)</f>
        <v>45617.49</v>
      </c>
    </row>
    <row r="659" spans="1:9" ht="24.2" customHeight="1" x14ac:dyDescent="0.2">
      <c r="A659" s="9" t="s">
        <v>1540</v>
      </c>
      <c r="B659" s="10" t="s">
        <v>2369</v>
      </c>
      <c r="C659" s="9" t="s">
        <v>47</v>
      </c>
      <c r="D659" s="16" t="s">
        <v>553</v>
      </c>
      <c r="E659" s="11" t="s">
        <v>129</v>
      </c>
      <c r="F659" s="19">
        <v>3.1</v>
      </c>
      <c r="G659" s="22">
        <v>4943.04</v>
      </c>
      <c r="H659" s="100">
        <f>ROUND(G659 * (1 + 29.9 / 100), 2)</f>
        <v>6421.01</v>
      </c>
      <c r="I659" s="100">
        <f>ROUND(F659 * H659, 2)</f>
        <v>19905.13</v>
      </c>
    </row>
    <row r="660" spans="1:9" ht="24.2" customHeight="1" x14ac:dyDescent="0.2">
      <c r="A660" s="24" t="s">
        <v>1541</v>
      </c>
      <c r="B660" s="24"/>
      <c r="C660" s="24"/>
      <c r="D660" s="25" t="s">
        <v>554</v>
      </c>
      <c r="E660" s="24"/>
      <c r="F660" s="26"/>
      <c r="G660" s="27"/>
      <c r="H660" s="106"/>
      <c r="I660" s="117">
        <f>SUM(I661:I665)</f>
        <v>4185.78</v>
      </c>
    </row>
    <row r="661" spans="1:9" ht="39" customHeight="1" x14ac:dyDescent="0.2">
      <c r="A661" s="9" t="s">
        <v>1542</v>
      </c>
      <c r="B661" s="10" t="s">
        <v>2370</v>
      </c>
      <c r="C661" s="9" t="s">
        <v>47</v>
      </c>
      <c r="D661" s="16" t="s">
        <v>555</v>
      </c>
      <c r="E661" s="11" t="s">
        <v>129</v>
      </c>
      <c r="F661" s="19">
        <v>6</v>
      </c>
      <c r="G661" s="22">
        <v>9.66</v>
      </c>
      <c r="H661" s="100">
        <f>ROUND(G661 * (1 + 29.9 / 100), 2)</f>
        <v>12.55</v>
      </c>
      <c r="I661" s="100">
        <f>ROUND(F661 * H661, 2)</f>
        <v>75.3</v>
      </c>
    </row>
    <row r="662" spans="1:9" ht="39" customHeight="1" x14ac:dyDescent="0.2">
      <c r="A662" s="9" t="s">
        <v>1543</v>
      </c>
      <c r="B662" s="10" t="s">
        <v>2329</v>
      </c>
      <c r="C662" s="9" t="s">
        <v>47</v>
      </c>
      <c r="D662" s="16" t="s">
        <v>457</v>
      </c>
      <c r="E662" s="11" t="s">
        <v>129</v>
      </c>
      <c r="F662" s="19">
        <v>6</v>
      </c>
      <c r="G662" s="22">
        <v>60.05</v>
      </c>
      <c r="H662" s="100">
        <f>ROUND(G662 * (1 + 29.9 / 100), 2)</f>
        <v>78</v>
      </c>
      <c r="I662" s="100">
        <f>ROUND(F662 * H662, 2)</f>
        <v>468</v>
      </c>
    </row>
    <row r="663" spans="1:9" ht="26.1" customHeight="1" x14ac:dyDescent="0.2">
      <c r="A663" s="9" t="s">
        <v>1544</v>
      </c>
      <c r="B663" s="10" t="s">
        <v>2332</v>
      </c>
      <c r="C663" s="9" t="s">
        <v>47</v>
      </c>
      <c r="D663" s="16" t="s">
        <v>460</v>
      </c>
      <c r="E663" s="11" t="s">
        <v>324</v>
      </c>
      <c r="F663" s="19">
        <v>245.04</v>
      </c>
      <c r="G663" s="22">
        <v>1.88</v>
      </c>
      <c r="H663" s="100">
        <f>ROUND(G663 * (1 + 29.9 / 100), 2)</f>
        <v>2.44</v>
      </c>
      <c r="I663" s="100">
        <f>ROUND(F663 * H663, 2)</f>
        <v>597.9</v>
      </c>
    </row>
    <row r="664" spans="1:9" ht="26.1" customHeight="1" x14ac:dyDescent="0.2">
      <c r="A664" s="9" t="s">
        <v>1545</v>
      </c>
      <c r="B664" s="10" t="s">
        <v>2367</v>
      </c>
      <c r="C664" s="9" t="s">
        <v>47</v>
      </c>
      <c r="D664" s="16" t="s">
        <v>550</v>
      </c>
      <c r="E664" s="11" t="s">
        <v>324</v>
      </c>
      <c r="F664" s="19">
        <v>468</v>
      </c>
      <c r="G664" s="22">
        <v>4.99</v>
      </c>
      <c r="H664" s="100">
        <f>ROUND(G664 * (1 + 29.9 / 100), 2)</f>
        <v>6.48</v>
      </c>
      <c r="I664" s="100">
        <f>ROUND(F664 * H664, 2)</f>
        <v>3032.64</v>
      </c>
    </row>
    <row r="665" spans="1:9" ht="24.2" customHeight="1" x14ac:dyDescent="0.2">
      <c r="A665" s="9" t="s">
        <v>1546</v>
      </c>
      <c r="B665" s="10" t="s">
        <v>2324</v>
      </c>
      <c r="C665" s="9" t="s">
        <v>47</v>
      </c>
      <c r="D665" s="16" t="s">
        <v>451</v>
      </c>
      <c r="E665" s="11" t="s">
        <v>26</v>
      </c>
      <c r="F665" s="19">
        <v>0.48</v>
      </c>
      <c r="G665" s="22">
        <v>19.149999999999999</v>
      </c>
      <c r="H665" s="100">
        <f>ROUND(G665 * (1 + 29.9 / 100), 2)</f>
        <v>24.88</v>
      </c>
      <c r="I665" s="100">
        <f>ROUND(F665 * H665, 2)</f>
        <v>11.94</v>
      </c>
    </row>
    <row r="666" spans="1:9" ht="26.1" customHeight="1" x14ac:dyDescent="0.2">
      <c r="A666" s="24" t="s">
        <v>1547</v>
      </c>
      <c r="B666" s="24"/>
      <c r="C666" s="24"/>
      <c r="D666" s="25" t="s">
        <v>556</v>
      </c>
      <c r="E666" s="24"/>
      <c r="F666" s="26"/>
      <c r="G666" s="27"/>
      <c r="H666" s="106"/>
      <c r="I666" s="117">
        <f>SUM(I667:I669)</f>
        <v>10550.01</v>
      </c>
    </row>
    <row r="667" spans="1:9" ht="26.1" customHeight="1" x14ac:dyDescent="0.2">
      <c r="A667" s="9" t="s">
        <v>1548</v>
      </c>
      <c r="B667" s="10" t="s">
        <v>2371</v>
      </c>
      <c r="C667" s="9" t="s">
        <v>410</v>
      </c>
      <c r="D667" s="16" t="s">
        <v>557</v>
      </c>
      <c r="E667" s="11" t="s">
        <v>106</v>
      </c>
      <c r="F667" s="19">
        <v>24</v>
      </c>
      <c r="G667" s="22">
        <v>1.55</v>
      </c>
      <c r="H667" s="100">
        <f>ROUND(G667 * (1 + 29.9 / 100), 2)</f>
        <v>2.0099999999999998</v>
      </c>
      <c r="I667" s="100">
        <f>ROUND(F667 * H667, 2)</f>
        <v>48.24</v>
      </c>
    </row>
    <row r="668" spans="1:9" ht="26.1" customHeight="1" x14ac:dyDescent="0.2">
      <c r="A668" s="12" t="s">
        <v>1549</v>
      </c>
      <c r="B668" s="13">
        <v>34723</v>
      </c>
      <c r="C668" s="12" t="s">
        <v>24</v>
      </c>
      <c r="D668" s="17" t="s">
        <v>558</v>
      </c>
      <c r="E668" s="14" t="s">
        <v>26</v>
      </c>
      <c r="F668" s="20">
        <v>11.9</v>
      </c>
      <c r="G668" s="22">
        <v>636.71</v>
      </c>
      <c r="H668" s="109">
        <f>ROUND(G668 * (1 + 29.9 / 100), 2)</f>
        <v>827.09</v>
      </c>
      <c r="I668" s="109">
        <f>ROUND(F668 * H668, 2)</f>
        <v>9842.3700000000008</v>
      </c>
    </row>
    <row r="669" spans="1:9" ht="39" customHeight="1" x14ac:dyDescent="0.2">
      <c r="A669" s="9" t="s">
        <v>1550</v>
      </c>
      <c r="B669" s="10">
        <v>5213843</v>
      </c>
      <c r="C669" s="9" t="s">
        <v>65</v>
      </c>
      <c r="D669" s="16" t="s">
        <v>559</v>
      </c>
      <c r="E669" s="11" t="s">
        <v>560</v>
      </c>
      <c r="F669" s="19">
        <v>420</v>
      </c>
      <c r="G669" s="22">
        <v>1.21</v>
      </c>
      <c r="H669" s="100">
        <f>ROUND(G669 * (1 + 29.9 / 100), 2)</f>
        <v>1.57</v>
      </c>
      <c r="I669" s="100">
        <f>ROUND(F669 * H669, 2)</f>
        <v>659.4</v>
      </c>
    </row>
    <row r="670" spans="1:9" ht="26.1" customHeight="1" x14ac:dyDescent="0.2">
      <c r="A670" s="24" t="s">
        <v>1551</v>
      </c>
      <c r="B670" s="24"/>
      <c r="C670" s="24"/>
      <c r="D670" s="25" t="s">
        <v>561</v>
      </c>
      <c r="E670" s="24"/>
      <c r="F670" s="26"/>
      <c r="G670" s="27"/>
      <c r="H670" s="106"/>
      <c r="I670" s="117">
        <f>SUM(I671)</f>
        <v>127885.68</v>
      </c>
    </row>
    <row r="671" spans="1:9" ht="39" customHeight="1" x14ac:dyDescent="0.2">
      <c r="A671" s="9" t="s">
        <v>562</v>
      </c>
      <c r="B671" s="10" t="s">
        <v>2372</v>
      </c>
      <c r="C671" s="9" t="s">
        <v>410</v>
      </c>
      <c r="D671" s="16" t="s">
        <v>563</v>
      </c>
      <c r="E671" s="11" t="s">
        <v>95</v>
      </c>
      <c r="F671" s="19">
        <v>36</v>
      </c>
      <c r="G671" s="22">
        <v>2734.7</v>
      </c>
      <c r="H671" s="100">
        <f>ROUND(G671 * (1 + 29.9 / 100), 2)</f>
        <v>3552.38</v>
      </c>
      <c r="I671" s="100">
        <f>ROUND(F671 * H671, 2)</f>
        <v>127885.68</v>
      </c>
    </row>
    <row r="672" spans="1:9" ht="26.1" customHeight="1" x14ac:dyDescent="0.2">
      <c r="A672" s="24" t="s">
        <v>1552</v>
      </c>
      <c r="B672" s="24"/>
      <c r="C672" s="24"/>
      <c r="D672" s="25" t="s">
        <v>564</v>
      </c>
      <c r="E672" s="24"/>
      <c r="F672" s="26"/>
      <c r="G672" s="27"/>
      <c r="H672" s="106"/>
      <c r="I672" s="117">
        <f>SUM(I673:I674)</f>
        <v>135571.27000000002</v>
      </c>
    </row>
    <row r="673" spans="1:9" ht="24.2" customHeight="1" x14ac:dyDescent="0.2">
      <c r="A673" s="9" t="s">
        <v>1553</v>
      </c>
      <c r="B673" s="10" t="s">
        <v>2373</v>
      </c>
      <c r="C673" s="9" t="s">
        <v>47</v>
      </c>
      <c r="D673" s="16" t="s">
        <v>565</v>
      </c>
      <c r="E673" s="11" t="s">
        <v>129</v>
      </c>
      <c r="F673" s="19">
        <v>1</v>
      </c>
      <c r="G673" s="22">
        <v>52603.16</v>
      </c>
      <c r="H673" s="100">
        <f>ROUND(G673 * (1 + 29.9 / 100), 2)</f>
        <v>68331.5</v>
      </c>
      <c r="I673" s="100">
        <f>ROUND(F673 * H673, 2)</f>
        <v>68331.5</v>
      </c>
    </row>
    <row r="674" spans="1:9" ht="24.2" customHeight="1" x14ac:dyDescent="0.2">
      <c r="A674" s="9" t="s">
        <v>1554</v>
      </c>
      <c r="B674" s="10" t="s">
        <v>2374</v>
      </c>
      <c r="C674" s="9" t="s">
        <v>47</v>
      </c>
      <c r="D674" s="16" t="s">
        <v>566</v>
      </c>
      <c r="E674" s="11" t="s">
        <v>129</v>
      </c>
      <c r="F674" s="19">
        <v>1</v>
      </c>
      <c r="G674" s="22">
        <v>51762.720000000001</v>
      </c>
      <c r="H674" s="100">
        <f>ROUND(G674 * (1 + 29.9 / 100), 2)</f>
        <v>67239.77</v>
      </c>
      <c r="I674" s="100">
        <f>ROUND(F674 * H674, 2)</f>
        <v>67239.77</v>
      </c>
    </row>
    <row r="675" spans="1:9" ht="26.1" customHeight="1" x14ac:dyDescent="0.2">
      <c r="A675" s="24" t="s">
        <v>1555</v>
      </c>
      <c r="B675" s="24"/>
      <c r="C675" s="24"/>
      <c r="D675" s="25" t="s">
        <v>567</v>
      </c>
      <c r="E675" s="24"/>
      <c r="F675" s="26"/>
      <c r="G675" s="27"/>
      <c r="H675" s="106"/>
      <c r="I675" s="117">
        <f>SUM(I676:I678)</f>
        <v>5295.63</v>
      </c>
    </row>
    <row r="676" spans="1:9" ht="39" customHeight="1" x14ac:dyDescent="0.2">
      <c r="A676" s="9" t="s">
        <v>1556</v>
      </c>
      <c r="B676" s="10" t="s">
        <v>2329</v>
      </c>
      <c r="C676" s="9" t="s">
        <v>47</v>
      </c>
      <c r="D676" s="16" t="s">
        <v>457</v>
      </c>
      <c r="E676" s="11" t="s">
        <v>129</v>
      </c>
      <c r="F676" s="19">
        <v>8</v>
      </c>
      <c r="G676" s="22">
        <v>60.05</v>
      </c>
      <c r="H676" s="100">
        <f>ROUND(G676 * (1 + 29.9 / 100), 2)</f>
        <v>78</v>
      </c>
      <c r="I676" s="100">
        <f>ROUND(F676 * H676, 2)</f>
        <v>624</v>
      </c>
    </row>
    <row r="677" spans="1:9" ht="26.1" customHeight="1" x14ac:dyDescent="0.2">
      <c r="A677" s="9" t="s">
        <v>1557</v>
      </c>
      <c r="B677" s="10" t="s">
        <v>2332</v>
      </c>
      <c r="C677" s="9" t="s">
        <v>47</v>
      </c>
      <c r="D677" s="16" t="s">
        <v>460</v>
      </c>
      <c r="E677" s="11" t="s">
        <v>324</v>
      </c>
      <c r="F677" s="19">
        <v>1911.34</v>
      </c>
      <c r="G677" s="22">
        <v>1.88</v>
      </c>
      <c r="H677" s="100">
        <f>ROUND(G677 * (1 + 29.9 / 100), 2)</f>
        <v>2.44</v>
      </c>
      <c r="I677" s="100">
        <f>ROUND(F677 * H677, 2)</f>
        <v>4663.67</v>
      </c>
    </row>
    <row r="678" spans="1:9" ht="24.2" customHeight="1" x14ac:dyDescent="0.2">
      <c r="A678" s="9" t="s">
        <v>1558</v>
      </c>
      <c r="B678" s="10" t="s">
        <v>2324</v>
      </c>
      <c r="C678" s="9" t="s">
        <v>47</v>
      </c>
      <c r="D678" s="16" t="s">
        <v>451</v>
      </c>
      <c r="E678" s="11" t="s">
        <v>26</v>
      </c>
      <c r="F678" s="19">
        <v>0.32</v>
      </c>
      <c r="G678" s="22">
        <v>19.149999999999999</v>
      </c>
      <c r="H678" s="100">
        <f>ROUND(G678 * (1 + 29.9 / 100), 2)</f>
        <v>24.88</v>
      </c>
      <c r="I678" s="100">
        <f>ROUND(F678 * H678, 2)</f>
        <v>7.96</v>
      </c>
    </row>
    <row r="679" spans="1:9" ht="26.1" customHeight="1" x14ac:dyDescent="0.2">
      <c r="A679" s="24" t="s">
        <v>1559</v>
      </c>
      <c r="B679" s="24"/>
      <c r="C679" s="24"/>
      <c r="D679" s="25" t="s">
        <v>568</v>
      </c>
      <c r="E679" s="24"/>
      <c r="F679" s="26"/>
      <c r="G679" s="27"/>
      <c r="H679" s="106"/>
      <c r="I679" s="117">
        <f>SUM(I680:I683)</f>
        <v>897.46</v>
      </c>
    </row>
    <row r="680" spans="1:9" ht="24.2" customHeight="1" x14ac:dyDescent="0.2">
      <c r="A680" s="9" t="s">
        <v>1560</v>
      </c>
      <c r="B680" s="10">
        <v>99063</v>
      </c>
      <c r="C680" s="9" t="s">
        <v>24</v>
      </c>
      <c r="D680" s="16" t="s">
        <v>490</v>
      </c>
      <c r="E680" s="11" t="s">
        <v>95</v>
      </c>
      <c r="F680" s="19">
        <v>27.1</v>
      </c>
      <c r="G680" s="22">
        <v>4.7699999999999996</v>
      </c>
      <c r="H680" s="100">
        <f>ROUND(G680 * (1 + 29.9 / 100), 2)</f>
        <v>6.2</v>
      </c>
      <c r="I680" s="100">
        <f>ROUND(F680 * H680, 2)</f>
        <v>168.02</v>
      </c>
    </row>
    <row r="681" spans="1:9" ht="26.1" customHeight="1" x14ac:dyDescent="0.2">
      <c r="A681" s="9" t="s">
        <v>1561</v>
      </c>
      <c r="B681" s="10">
        <v>93358</v>
      </c>
      <c r="C681" s="9" t="s">
        <v>24</v>
      </c>
      <c r="D681" s="16" t="s">
        <v>75</v>
      </c>
      <c r="E681" s="11" t="s">
        <v>38</v>
      </c>
      <c r="F681" s="19">
        <v>4.07</v>
      </c>
      <c r="G681" s="22">
        <v>76.2</v>
      </c>
      <c r="H681" s="100">
        <f>ROUND(G681 * (1 + 29.9 / 100), 2)</f>
        <v>98.98</v>
      </c>
      <c r="I681" s="100">
        <f>ROUND(F681 * H681, 2)</f>
        <v>402.85</v>
      </c>
    </row>
    <row r="682" spans="1:9" ht="26.1" customHeight="1" x14ac:dyDescent="0.2">
      <c r="A682" s="9" t="s">
        <v>1562</v>
      </c>
      <c r="B682" s="10" t="s">
        <v>2375</v>
      </c>
      <c r="C682" s="9" t="s">
        <v>47</v>
      </c>
      <c r="D682" s="16" t="s">
        <v>569</v>
      </c>
      <c r="E682" s="11" t="s">
        <v>95</v>
      </c>
      <c r="F682" s="19">
        <v>27.1</v>
      </c>
      <c r="G682" s="22">
        <v>2.37</v>
      </c>
      <c r="H682" s="100">
        <f>ROUND(G682 * (1 + 29.9 / 100), 2)</f>
        <v>3.08</v>
      </c>
      <c r="I682" s="100">
        <f>ROUND(F682 * H682, 2)</f>
        <v>83.47</v>
      </c>
    </row>
    <row r="683" spans="1:9" ht="24.2" customHeight="1" x14ac:dyDescent="0.2">
      <c r="A683" s="9" t="s">
        <v>1563</v>
      </c>
      <c r="B683" s="10">
        <v>96995</v>
      </c>
      <c r="C683" s="9" t="s">
        <v>24</v>
      </c>
      <c r="D683" s="16" t="s">
        <v>96</v>
      </c>
      <c r="E683" s="11" t="s">
        <v>38</v>
      </c>
      <c r="F683" s="19">
        <v>4.05</v>
      </c>
      <c r="G683" s="22">
        <v>46.21</v>
      </c>
      <c r="H683" s="100">
        <f>ROUND(G683 * (1 + 29.9 / 100), 2)</f>
        <v>60.03</v>
      </c>
      <c r="I683" s="100">
        <f>ROUND(F683 * H683, 2)</f>
        <v>243.12</v>
      </c>
    </row>
    <row r="684" spans="1:9" ht="26.1" customHeight="1" x14ac:dyDescent="0.2">
      <c r="A684" s="24" t="s">
        <v>1564</v>
      </c>
      <c r="B684" s="24"/>
      <c r="C684" s="24"/>
      <c r="D684" s="25" t="s">
        <v>570</v>
      </c>
      <c r="E684" s="24"/>
      <c r="F684" s="26"/>
      <c r="G684" s="27"/>
      <c r="H684" s="106"/>
      <c r="I684" s="117">
        <f>SUM(I685:I687)</f>
        <v>157852.89000000001</v>
      </c>
    </row>
    <row r="685" spans="1:9" ht="26.1" customHeight="1" x14ac:dyDescent="0.2">
      <c r="A685" s="9" t="s">
        <v>1565</v>
      </c>
      <c r="B685" s="10" t="s">
        <v>2376</v>
      </c>
      <c r="C685" s="9" t="s">
        <v>47</v>
      </c>
      <c r="D685" s="16" t="s">
        <v>571</v>
      </c>
      <c r="E685" s="11" t="s">
        <v>49</v>
      </c>
      <c r="F685" s="19">
        <v>108.2</v>
      </c>
      <c r="G685" s="22">
        <v>999.65</v>
      </c>
      <c r="H685" s="100">
        <f>ROUND(G685 * (1 + 29.9 / 100), 2)</f>
        <v>1298.55</v>
      </c>
      <c r="I685" s="100">
        <f>ROUND(F685 * H685, 2)</f>
        <v>140503.10999999999</v>
      </c>
    </row>
    <row r="686" spans="1:9" ht="26.1" customHeight="1" x14ac:dyDescent="0.2">
      <c r="A686" s="9" t="s">
        <v>1566</v>
      </c>
      <c r="B686" s="10">
        <v>90622</v>
      </c>
      <c r="C686" s="9" t="s">
        <v>400</v>
      </c>
      <c r="D686" s="16" t="s">
        <v>572</v>
      </c>
      <c r="E686" s="11" t="s">
        <v>26</v>
      </c>
      <c r="F686" s="19">
        <v>13.2</v>
      </c>
      <c r="G686" s="22">
        <v>150.16999999999999</v>
      </c>
      <c r="H686" s="100">
        <f>ROUND(G686 * (1 + 29.9 / 100), 2)</f>
        <v>195.07</v>
      </c>
      <c r="I686" s="100">
        <f>ROUND(F686 * H686, 2)</f>
        <v>2574.92</v>
      </c>
    </row>
    <row r="687" spans="1:9" ht="24.2" customHeight="1" x14ac:dyDescent="0.2">
      <c r="A687" s="9" t="s">
        <v>1567</v>
      </c>
      <c r="B687" s="10">
        <v>250643</v>
      </c>
      <c r="C687" s="9" t="s">
        <v>400</v>
      </c>
      <c r="D687" s="16" t="s">
        <v>573</v>
      </c>
      <c r="E687" s="11" t="s">
        <v>95</v>
      </c>
      <c r="F687" s="19">
        <v>113.2</v>
      </c>
      <c r="G687" s="22">
        <v>100.48</v>
      </c>
      <c r="H687" s="100">
        <f>ROUND(G687 * (1 + 29.9 / 100), 2)</f>
        <v>130.52000000000001</v>
      </c>
      <c r="I687" s="100">
        <f>ROUND(F687 * H687, 2)</f>
        <v>14774.86</v>
      </c>
    </row>
    <row r="688" spans="1:9" ht="26.1" customHeight="1" x14ac:dyDescent="0.2">
      <c r="A688" s="24" t="s">
        <v>1568</v>
      </c>
      <c r="B688" s="24"/>
      <c r="C688" s="24"/>
      <c r="D688" s="25" t="s">
        <v>574</v>
      </c>
      <c r="E688" s="24"/>
      <c r="F688" s="26"/>
      <c r="G688" s="27"/>
      <c r="H688" s="106"/>
      <c r="I688" s="117">
        <f>SUM(I689:I696)</f>
        <v>100264.09000000001</v>
      </c>
    </row>
    <row r="689" spans="1:9" ht="39" customHeight="1" x14ac:dyDescent="0.2">
      <c r="A689" s="9" t="s">
        <v>1569</v>
      </c>
      <c r="B689" s="10">
        <v>94990</v>
      </c>
      <c r="C689" s="9" t="s">
        <v>24</v>
      </c>
      <c r="D689" s="16" t="s">
        <v>575</v>
      </c>
      <c r="E689" s="11" t="s">
        <v>38</v>
      </c>
      <c r="F689" s="19">
        <v>6</v>
      </c>
      <c r="G689" s="22">
        <v>997.37</v>
      </c>
      <c r="H689" s="100">
        <f t="shared" ref="H689:H696" si="70">ROUND(G689 * (1 + 29.9 / 100), 2)</f>
        <v>1295.58</v>
      </c>
      <c r="I689" s="100">
        <f t="shared" ref="I689:I696" si="71">ROUND(F689 * H689, 2)</f>
        <v>7773.48</v>
      </c>
    </row>
    <row r="690" spans="1:9" ht="26.1" customHeight="1" x14ac:dyDescent="0.2">
      <c r="A690" s="9" t="s">
        <v>1570</v>
      </c>
      <c r="B690" s="10">
        <v>101167</v>
      </c>
      <c r="C690" s="9" t="s">
        <v>24</v>
      </c>
      <c r="D690" s="16" t="s">
        <v>576</v>
      </c>
      <c r="E690" s="11" t="s">
        <v>26</v>
      </c>
      <c r="F690" s="19">
        <v>190.75</v>
      </c>
      <c r="G690" s="22">
        <v>236.72</v>
      </c>
      <c r="H690" s="100">
        <f t="shared" si="70"/>
        <v>307.5</v>
      </c>
      <c r="I690" s="100">
        <f t="shared" si="71"/>
        <v>58655.63</v>
      </c>
    </row>
    <row r="691" spans="1:9" ht="26.1" customHeight="1" x14ac:dyDescent="0.2">
      <c r="A691" s="9" t="s">
        <v>1571</v>
      </c>
      <c r="B691" s="10">
        <v>103946</v>
      </c>
      <c r="C691" s="9" t="s">
        <v>24</v>
      </c>
      <c r="D691" s="16" t="s">
        <v>577</v>
      </c>
      <c r="E691" s="11" t="s">
        <v>26</v>
      </c>
      <c r="F691" s="19">
        <v>417.3</v>
      </c>
      <c r="G691" s="22">
        <v>16.8</v>
      </c>
      <c r="H691" s="100">
        <f t="shared" si="70"/>
        <v>21.82</v>
      </c>
      <c r="I691" s="100">
        <f t="shared" si="71"/>
        <v>9105.49</v>
      </c>
    </row>
    <row r="692" spans="1:9" ht="39" customHeight="1" x14ac:dyDescent="0.2">
      <c r="A692" s="9" t="s">
        <v>1572</v>
      </c>
      <c r="B692" s="10">
        <v>94263</v>
      </c>
      <c r="C692" s="9" t="s">
        <v>24</v>
      </c>
      <c r="D692" s="16" t="s">
        <v>578</v>
      </c>
      <c r="E692" s="11" t="s">
        <v>95</v>
      </c>
      <c r="F692" s="19">
        <v>44.45</v>
      </c>
      <c r="G692" s="22">
        <v>37.86</v>
      </c>
      <c r="H692" s="100">
        <f t="shared" si="70"/>
        <v>49.18</v>
      </c>
      <c r="I692" s="100">
        <f t="shared" si="71"/>
        <v>2186.0500000000002</v>
      </c>
    </row>
    <row r="693" spans="1:9" ht="24.2" customHeight="1" x14ac:dyDescent="0.2">
      <c r="A693" s="9" t="s">
        <v>1573</v>
      </c>
      <c r="B693" s="10" t="s">
        <v>2377</v>
      </c>
      <c r="C693" s="9" t="s">
        <v>47</v>
      </c>
      <c r="D693" s="16" t="s">
        <v>579</v>
      </c>
      <c r="E693" s="11" t="s">
        <v>38</v>
      </c>
      <c r="F693" s="19">
        <v>11.5</v>
      </c>
      <c r="G693" s="22">
        <v>336.6</v>
      </c>
      <c r="H693" s="100">
        <f t="shared" si="70"/>
        <v>437.24</v>
      </c>
      <c r="I693" s="100">
        <f t="shared" si="71"/>
        <v>5028.26</v>
      </c>
    </row>
    <row r="694" spans="1:9" ht="24.2" customHeight="1" x14ac:dyDescent="0.2">
      <c r="A694" s="9" t="s">
        <v>1574</v>
      </c>
      <c r="B694" s="10" t="s">
        <v>2378</v>
      </c>
      <c r="C694" s="9" t="s">
        <v>47</v>
      </c>
      <c r="D694" s="16" t="s">
        <v>580</v>
      </c>
      <c r="E694" s="11" t="s">
        <v>49</v>
      </c>
      <c r="F694" s="19">
        <v>1</v>
      </c>
      <c r="G694" s="22">
        <v>641.77</v>
      </c>
      <c r="H694" s="100">
        <f t="shared" si="70"/>
        <v>833.66</v>
      </c>
      <c r="I694" s="100">
        <f t="shared" si="71"/>
        <v>833.66</v>
      </c>
    </row>
    <row r="695" spans="1:9" ht="26.1" customHeight="1" x14ac:dyDescent="0.2">
      <c r="A695" s="9" t="s">
        <v>1575</v>
      </c>
      <c r="B695" s="10" t="s">
        <v>2379</v>
      </c>
      <c r="C695" s="9" t="s">
        <v>47</v>
      </c>
      <c r="D695" s="16" t="s">
        <v>581</v>
      </c>
      <c r="E695" s="11" t="s">
        <v>129</v>
      </c>
      <c r="F695" s="19">
        <v>2</v>
      </c>
      <c r="G695" s="22">
        <v>109.05</v>
      </c>
      <c r="H695" s="100">
        <f t="shared" si="70"/>
        <v>141.66</v>
      </c>
      <c r="I695" s="100">
        <f t="shared" si="71"/>
        <v>283.32</v>
      </c>
    </row>
    <row r="696" spans="1:9" ht="26.1" customHeight="1" x14ac:dyDescent="0.2">
      <c r="A696" s="9" t="s">
        <v>1576</v>
      </c>
      <c r="B696" s="10">
        <v>98510</v>
      </c>
      <c r="C696" s="9" t="s">
        <v>24</v>
      </c>
      <c r="D696" s="16" t="s">
        <v>333</v>
      </c>
      <c r="E696" s="11" t="s">
        <v>106</v>
      </c>
      <c r="F696" s="19">
        <v>182</v>
      </c>
      <c r="G696" s="22">
        <v>69.36</v>
      </c>
      <c r="H696" s="100">
        <f t="shared" si="70"/>
        <v>90.1</v>
      </c>
      <c r="I696" s="100">
        <f t="shared" si="71"/>
        <v>16398.2</v>
      </c>
    </row>
    <row r="697" spans="1:9" ht="26.1" customHeight="1" x14ac:dyDescent="0.2">
      <c r="A697" s="24" t="s">
        <v>1577</v>
      </c>
      <c r="B697" s="24"/>
      <c r="C697" s="24"/>
      <c r="D697" s="25" t="s">
        <v>582</v>
      </c>
      <c r="E697" s="24"/>
      <c r="F697" s="26"/>
      <c r="G697" s="27"/>
      <c r="H697" s="106"/>
      <c r="I697" s="117">
        <f>SUM(I698:I702)</f>
        <v>581</v>
      </c>
    </row>
    <row r="698" spans="1:9" ht="26.1" customHeight="1" x14ac:dyDescent="0.2">
      <c r="A698" s="9" t="s">
        <v>1578</v>
      </c>
      <c r="B698" s="10" t="s">
        <v>2331</v>
      </c>
      <c r="C698" s="9" t="s">
        <v>47</v>
      </c>
      <c r="D698" s="16" t="s">
        <v>459</v>
      </c>
      <c r="E698" s="11" t="s">
        <v>129</v>
      </c>
      <c r="F698" s="19">
        <v>6</v>
      </c>
      <c r="G698" s="22">
        <v>11.43</v>
      </c>
      <c r="H698" s="100">
        <f>ROUND(G698 * (1 + 29.9 / 100), 2)</f>
        <v>14.85</v>
      </c>
      <c r="I698" s="100">
        <f>ROUND(F698 * H698, 2)</f>
        <v>89.1</v>
      </c>
    </row>
    <row r="699" spans="1:9" ht="39" customHeight="1" x14ac:dyDescent="0.2">
      <c r="A699" s="9" t="s">
        <v>1579</v>
      </c>
      <c r="B699" s="10">
        <v>89402</v>
      </c>
      <c r="C699" s="9" t="s">
        <v>24</v>
      </c>
      <c r="D699" s="16" t="s">
        <v>583</v>
      </c>
      <c r="E699" s="11" t="s">
        <v>95</v>
      </c>
      <c r="F699" s="19">
        <v>27.1</v>
      </c>
      <c r="G699" s="22">
        <v>11.64</v>
      </c>
      <c r="H699" s="100">
        <f>ROUND(G699 * (1 + 29.9 / 100), 2)</f>
        <v>15.12</v>
      </c>
      <c r="I699" s="100">
        <f>ROUND(F699 * H699, 2)</f>
        <v>409.75</v>
      </c>
    </row>
    <row r="700" spans="1:9" ht="26.1" customHeight="1" x14ac:dyDescent="0.2">
      <c r="A700" s="9" t="s">
        <v>1580</v>
      </c>
      <c r="B700" s="10" t="s">
        <v>2380</v>
      </c>
      <c r="C700" s="9" t="s">
        <v>47</v>
      </c>
      <c r="D700" s="16" t="s">
        <v>584</v>
      </c>
      <c r="E700" s="11" t="s">
        <v>129</v>
      </c>
      <c r="F700" s="19">
        <v>1</v>
      </c>
      <c r="G700" s="22">
        <v>26.78</v>
      </c>
      <c r="H700" s="100">
        <f>ROUND(G700 * (1 + 29.9 / 100), 2)</f>
        <v>34.79</v>
      </c>
      <c r="I700" s="100">
        <f>ROUND(F700 * H700, 2)</f>
        <v>34.79</v>
      </c>
    </row>
    <row r="701" spans="1:9" ht="39" customHeight="1" x14ac:dyDescent="0.2">
      <c r="A701" s="9" t="s">
        <v>1581</v>
      </c>
      <c r="B701" s="10">
        <v>89362</v>
      </c>
      <c r="C701" s="9" t="s">
        <v>24</v>
      </c>
      <c r="D701" s="16" t="s">
        <v>585</v>
      </c>
      <c r="E701" s="11" t="s">
        <v>106</v>
      </c>
      <c r="F701" s="19">
        <v>3</v>
      </c>
      <c r="G701" s="22">
        <v>8.25</v>
      </c>
      <c r="H701" s="100">
        <f>ROUND(G701 * (1 + 29.9 / 100), 2)</f>
        <v>10.72</v>
      </c>
      <c r="I701" s="100">
        <f>ROUND(F701 * H701, 2)</f>
        <v>32.159999999999997</v>
      </c>
    </row>
    <row r="702" spans="1:9" ht="52.15" customHeight="1" x14ac:dyDescent="0.2">
      <c r="A702" s="9" t="s">
        <v>1582</v>
      </c>
      <c r="B702" s="10">
        <v>89383</v>
      </c>
      <c r="C702" s="9" t="s">
        <v>24</v>
      </c>
      <c r="D702" s="16" t="s">
        <v>586</v>
      </c>
      <c r="E702" s="11" t="s">
        <v>106</v>
      </c>
      <c r="F702" s="19">
        <v>2</v>
      </c>
      <c r="G702" s="22">
        <v>5.85</v>
      </c>
      <c r="H702" s="100">
        <f>ROUND(G702 * (1 + 29.9 / 100), 2)</f>
        <v>7.6</v>
      </c>
      <c r="I702" s="100">
        <f>ROUND(F702 * H702, 2)</f>
        <v>15.2</v>
      </c>
    </row>
    <row r="703" spans="1:9" ht="26.1" customHeight="1" x14ac:dyDescent="0.2">
      <c r="A703" s="24" t="s">
        <v>1583</v>
      </c>
      <c r="B703" s="24"/>
      <c r="C703" s="24"/>
      <c r="D703" s="25" t="s">
        <v>587</v>
      </c>
      <c r="E703" s="24"/>
      <c r="F703" s="26"/>
      <c r="G703" s="27"/>
      <c r="H703" s="106"/>
      <c r="I703" s="117">
        <f>SUM(I704:I759)</f>
        <v>1545195.3099999996</v>
      </c>
    </row>
    <row r="704" spans="1:9" ht="23.65" customHeight="1" x14ac:dyDescent="0.2">
      <c r="A704" s="31" t="s">
        <v>1584</v>
      </c>
      <c r="B704" s="13" t="s">
        <v>2381</v>
      </c>
      <c r="C704" s="12" t="s">
        <v>47</v>
      </c>
      <c r="D704" s="17" t="s">
        <v>588</v>
      </c>
      <c r="E704" s="14" t="s">
        <v>589</v>
      </c>
      <c r="F704" s="20">
        <v>1</v>
      </c>
      <c r="G704" s="23">
        <v>5715.38</v>
      </c>
      <c r="H704" s="109">
        <f t="shared" ref="H704:H759" si="72">ROUND(G704 * (1 + 29.9 / 100), 2)</f>
        <v>7424.28</v>
      </c>
      <c r="I704" s="109">
        <f t="shared" ref="I704:I759" si="73">ROUND(F704 * H704, 2)</f>
        <v>7424.28</v>
      </c>
    </row>
    <row r="705" spans="1:9" ht="39" customHeight="1" x14ac:dyDescent="0.2">
      <c r="A705" s="31" t="s">
        <v>1585</v>
      </c>
      <c r="B705" s="13" t="s">
        <v>2382</v>
      </c>
      <c r="C705" s="12" t="s">
        <v>47</v>
      </c>
      <c r="D705" s="17" t="s">
        <v>590</v>
      </c>
      <c r="E705" s="14" t="s">
        <v>589</v>
      </c>
      <c r="F705" s="20">
        <v>1</v>
      </c>
      <c r="G705" s="23">
        <v>18161.78</v>
      </c>
      <c r="H705" s="109">
        <f t="shared" si="72"/>
        <v>23592.15</v>
      </c>
      <c r="I705" s="109">
        <f t="shared" si="73"/>
        <v>23592.15</v>
      </c>
    </row>
    <row r="706" spans="1:9" ht="26.1" customHeight="1" x14ac:dyDescent="0.2">
      <c r="A706" s="31" t="s">
        <v>1586</v>
      </c>
      <c r="B706" s="13" t="s">
        <v>2383</v>
      </c>
      <c r="C706" s="12" t="s">
        <v>47</v>
      </c>
      <c r="D706" s="17" t="s">
        <v>591</v>
      </c>
      <c r="E706" s="14" t="s">
        <v>589</v>
      </c>
      <c r="F706" s="20">
        <v>1</v>
      </c>
      <c r="G706" s="23">
        <v>3375.72</v>
      </c>
      <c r="H706" s="109">
        <f t="shared" si="72"/>
        <v>4385.0600000000004</v>
      </c>
      <c r="I706" s="109">
        <f t="shared" si="73"/>
        <v>4385.0600000000004</v>
      </c>
    </row>
    <row r="707" spans="1:9" ht="26.1" customHeight="1" x14ac:dyDescent="0.2">
      <c r="A707" s="31" t="s">
        <v>1587</v>
      </c>
      <c r="B707" s="13" t="s">
        <v>2384</v>
      </c>
      <c r="C707" s="12" t="s">
        <v>47</v>
      </c>
      <c r="D707" s="17" t="s">
        <v>592</v>
      </c>
      <c r="E707" s="14" t="s">
        <v>589</v>
      </c>
      <c r="F707" s="20">
        <v>5</v>
      </c>
      <c r="G707" s="23">
        <v>1091.29</v>
      </c>
      <c r="H707" s="109">
        <f t="shared" si="72"/>
        <v>1417.59</v>
      </c>
      <c r="I707" s="109">
        <f t="shared" si="73"/>
        <v>7087.95</v>
      </c>
    </row>
    <row r="708" spans="1:9" ht="26.1" customHeight="1" x14ac:dyDescent="0.2">
      <c r="A708" s="31" t="s">
        <v>1588</v>
      </c>
      <c r="B708" s="13" t="s">
        <v>2385</v>
      </c>
      <c r="C708" s="12" t="s">
        <v>47</v>
      </c>
      <c r="D708" s="17" t="s">
        <v>593</v>
      </c>
      <c r="E708" s="14" t="s">
        <v>589</v>
      </c>
      <c r="F708" s="20">
        <v>1</v>
      </c>
      <c r="G708" s="23">
        <v>4213</v>
      </c>
      <c r="H708" s="109">
        <f t="shared" si="72"/>
        <v>5472.69</v>
      </c>
      <c r="I708" s="109">
        <f t="shared" si="73"/>
        <v>5472.69</v>
      </c>
    </row>
    <row r="709" spans="1:9" ht="24.2" customHeight="1" x14ac:dyDescent="0.2">
      <c r="A709" s="31" t="s">
        <v>1589</v>
      </c>
      <c r="B709" s="13" t="s">
        <v>2386</v>
      </c>
      <c r="C709" s="12" t="s">
        <v>47</v>
      </c>
      <c r="D709" s="17" t="s">
        <v>594</v>
      </c>
      <c r="E709" s="14" t="s">
        <v>589</v>
      </c>
      <c r="F709" s="20">
        <v>1</v>
      </c>
      <c r="G709" s="23">
        <v>80000</v>
      </c>
      <c r="H709" s="109">
        <f t="shared" si="72"/>
        <v>103920</v>
      </c>
      <c r="I709" s="109">
        <f t="shared" si="73"/>
        <v>103920</v>
      </c>
    </row>
    <row r="710" spans="1:9" ht="39" customHeight="1" x14ac:dyDescent="0.2">
      <c r="A710" s="31" t="s">
        <v>1590</v>
      </c>
      <c r="B710" s="13" t="s">
        <v>2387</v>
      </c>
      <c r="C710" s="12" t="s">
        <v>47</v>
      </c>
      <c r="D710" s="17" t="s">
        <v>595</v>
      </c>
      <c r="E710" s="14" t="s">
        <v>272</v>
      </c>
      <c r="F710" s="20">
        <v>2</v>
      </c>
      <c r="G710" s="23">
        <v>112385.67</v>
      </c>
      <c r="H710" s="109">
        <f t="shared" si="72"/>
        <v>145988.99</v>
      </c>
      <c r="I710" s="109">
        <f t="shared" si="73"/>
        <v>291977.98</v>
      </c>
    </row>
    <row r="711" spans="1:9" ht="24.2" customHeight="1" x14ac:dyDescent="0.2">
      <c r="A711" s="31" t="s">
        <v>1591</v>
      </c>
      <c r="B711" s="13" t="s">
        <v>2388</v>
      </c>
      <c r="C711" s="12" t="s">
        <v>47</v>
      </c>
      <c r="D711" s="17" t="s">
        <v>596</v>
      </c>
      <c r="E711" s="14" t="s">
        <v>589</v>
      </c>
      <c r="F711" s="20">
        <v>1</v>
      </c>
      <c r="G711" s="23">
        <v>90000</v>
      </c>
      <c r="H711" s="109">
        <f t="shared" si="72"/>
        <v>116910</v>
      </c>
      <c r="I711" s="109">
        <f t="shared" si="73"/>
        <v>116910</v>
      </c>
    </row>
    <row r="712" spans="1:9" ht="26.1" customHeight="1" x14ac:dyDescent="0.2">
      <c r="A712" s="31" t="s">
        <v>1592</v>
      </c>
      <c r="B712" s="13" t="s">
        <v>2389</v>
      </c>
      <c r="C712" s="12" t="s">
        <v>47</v>
      </c>
      <c r="D712" s="17" t="s">
        <v>597</v>
      </c>
      <c r="E712" s="14" t="s">
        <v>272</v>
      </c>
      <c r="F712" s="20">
        <v>2</v>
      </c>
      <c r="G712" s="23">
        <v>10475</v>
      </c>
      <c r="H712" s="109">
        <f t="shared" si="72"/>
        <v>13607.03</v>
      </c>
      <c r="I712" s="109">
        <f t="shared" si="73"/>
        <v>27214.06</v>
      </c>
    </row>
    <row r="713" spans="1:9" ht="39" customHeight="1" x14ac:dyDescent="0.2">
      <c r="A713" s="31" t="s">
        <v>1593</v>
      </c>
      <c r="B713" s="13" t="s">
        <v>2390</v>
      </c>
      <c r="C713" s="12" t="s">
        <v>47</v>
      </c>
      <c r="D713" s="17" t="s">
        <v>598</v>
      </c>
      <c r="E713" s="14" t="s">
        <v>272</v>
      </c>
      <c r="F713" s="20">
        <v>2</v>
      </c>
      <c r="G713" s="23">
        <v>101329.21</v>
      </c>
      <c r="H713" s="109">
        <f t="shared" si="72"/>
        <v>131626.64000000001</v>
      </c>
      <c r="I713" s="109">
        <f t="shared" si="73"/>
        <v>263253.28000000003</v>
      </c>
    </row>
    <row r="714" spans="1:9" ht="26.1" customHeight="1" x14ac:dyDescent="0.2">
      <c r="A714" s="31" t="s">
        <v>1594</v>
      </c>
      <c r="B714" s="13" t="s">
        <v>2391</v>
      </c>
      <c r="C714" s="12" t="s">
        <v>47</v>
      </c>
      <c r="D714" s="17" t="s">
        <v>599</v>
      </c>
      <c r="E714" s="14" t="s">
        <v>589</v>
      </c>
      <c r="F714" s="20">
        <v>2</v>
      </c>
      <c r="G714" s="23">
        <v>34706.160000000003</v>
      </c>
      <c r="H714" s="109">
        <f t="shared" si="72"/>
        <v>45083.3</v>
      </c>
      <c r="I714" s="109">
        <f t="shared" si="73"/>
        <v>90166.6</v>
      </c>
    </row>
    <row r="715" spans="1:9" ht="26.1" customHeight="1" x14ac:dyDescent="0.2">
      <c r="A715" s="31" t="s">
        <v>1595</v>
      </c>
      <c r="B715" s="13" t="s">
        <v>2392</v>
      </c>
      <c r="C715" s="12" t="s">
        <v>47</v>
      </c>
      <c r="D715" s="17" t="s">
        <v>600</v>
      </c>
      <c r="E715" s="14" t="s">
        <v>589</v>
      </c>
      <c r="F715" s="20">
        <v>2</v>
      </c>
      <c r="G715" s="23">
        <v>2759.61</v>
      </c>
      <c r="H715" s="109">
        <f t="shared" si="72"/>
        <v>3584.73</v>
      </c>
      <c r="I715" s="109">
        <f t="shared" si="73"/>
        <v>7169.46</v>
      </c>
    </row>
    <row r="716" spans="1:9" ht="26.1" customHeight="1" x14ac:dyDescent="0.2">
      <c r="A716" s="31" t="s">
        <v>1596</v>
      </c>
      <c r="B716" s="13" t="s">
        <v>2393</v>
      </c>
      <c r="C716" s="12" t="s">
        <v>47</v>
      </c>
      <c r="D716" s="17" t="s">
        <v>601</v>
      </c>
      <c r="E716" s="14" t="s">
        <v>589</v>
      </c>
      <c r="F716" s="20">
        <v>2</v>
      </c>
      <c r="G716" s="23">
        <v>5542</v>
      </c>
      <c r="H716" s="109">
        <f t="shared" si="72"/>
        <v>7199.06</v>
      </c>
      <c r="I716" s="109">
        <f t="shared" si="73"/>
        <v>14398.12</v>
      </c>
    </row>
    <row r="717" spans="1:9" ht="26.1" customHeight="1" x14ac:dyDescent="0.2">
      <c r="A717" s="31" t="s">
        <v>1597</v>
      </c>
      <c r="B717" s="13" t="s">
        <v>2394</v>
      </c>
      <c r="C717" s="12" t="s">
        <v>47</v>
      </c>
      <c r="D717" s="17" t="s">
        <v>602</v>
      </c>
      <c r="E717" s="14" t="s">
        <v>589</v>
      </c>
      <c r="F717" s="20">
        <v>1</v>
      </c>
      <c r="G717" s="23">
        <v>30124.85</v>
      </c>
      <c r="H717" s="109">
        <f t="shared" si="72"/>
        <v>39132.18</v>
      </c>
      <c r="I717" s="109">
        <f t="shared" si="73"/>
        <v>39132.18</v>
      </c>
    </row>
    <row r="718" spans="1:9" ht="26.1" customHeight="1" x14ac:dyDescent="0.2">
      <c r="A718" s="31" t="s">
        <v>1598</v>
      </c>
      <c r="B718" s="13" t="s">
        <v>2395</v>
      </c>
      <c r="C718" s="12" t="s">
        <v>47</v>
      </c>
      <c r="D718" s="17" t="s">
        <v>603</v>
      </c>
      <c r="E718" s="14" t="s">
        <v>589</v>
      </c>
      <c r="F718" s="20">
        <v>2</v>
      </c>
      <c r="G718" s="23">
        <v>986.94</v>
      </c>
      <c r="H718" s="109">
        <f t="shared" si="72"/>
        <v>1282.04</v>
      </c>
      <c r="I718" s="109">
        <f t="shared" si="73"/>
        <v>2564.08</v>
      </c>
    </row>
    <row r="719" spans="1:9" ht="24.2" customHeight="1" x14ac:dyDescent="0.2">
      <c r="A719" s="31" t="s">
        <v>1599</v>
      </c>
      <c r="B719" s="13" t="s">
        <v>2396</v>
      </c>
      <c r="C719" s="12" t="s">
        <v>47</v>
      </c>
      <c r="D719" s="17" t="s">
        <v>604</v>
      </c>
      <c r="E719" s="14" t="s">
        <v>589</v>
      </c>
      <c r="F719" s="20">
        <v>1</v>
      </c>
      <c r="G719" s="23">
        <v>695.56</v>
      </c>
      <c r="H719" s="109">
        <f t="shared" si="72"/>
        <v>903.53</v>
      </c>
      <c r="I719" s="109">
        <f t="shared" si="73"/>
        <v>903.53</v>
      </c>
    </row>
    <row r="720" spans="1:9" ht="26.1" customHeight="1" x14ac:dyDescent="0.2">
      <c r="A720" s="31" t="s">
        <v>1600</v>
      </c>
      <c r="B720" s="13" t="s">
        <v>2397</v>
      </c>
      <c r="C720" s="12" t="s">
        <v>47</v>
      </c>
      <c r="D720" s="17" t="s">
        <v>605</v>
      </c>
      <c r="E720" s="14" t="s">
        <v>589</v>
      </c>
      <c r="F720" s="20">
        <v>2</v>
      </c>
      <c r="G720" s="23">
        <v>1075.74</v>
      </c>
      <c r="H720" s="109">
        <f t="shared" si="72"/>
        <v>1397.39</v>
      </c>
      <c r="I720" s="109">
        <f t="shared" si="73"/>
        <v>2794.78</v>
      </c>
    </row>
    <row r="721" spans="1:9" ht="26.1" customHeight="1" x14ac:dyDescent="0.2">
      <c r="A721" s="31" t="s">
        <v>1601</v>
      </c>
      <c r="B721" s="13" t="s">
        <v>2398</v>
      </c>
      <c r="C721" s="12" t="s">
        <v>47</v>
      </c>
      <c r="D721" s="17" t="s">
        <v>606</v>
      </c>
      <c r="E721" s="14" t="s">
        <v>589</v>
      </c>
      <c r="F721" s="20">
        <v>1</v>
      </c>
      <c r="G721" s="23">
        <v>4576</v>
      </c>
      <c r="H721" s="109">
        <f t="shared" si="72"/>
        <v>5944.22</v>
      </c>
      <c r="I721" s="109">
        <f t="shared" si="73"/>
        <v>5944.22</v>
      </c>
    </row>
    <row r="722" spans="1:9" ht="26.1" customHeight="1" x14ac:dyDescent="0.2">
      <c r="A722" s="31" t="s">
        <v>1602</v>
      </c>
      <c r="B722" s="13" t="s">
        <v>2399</v>
      </c>
      <c r="C722" s="12" t="s">
        <v>47</v>
      </c>
      <c r="D722" s="17" t="s">
        <v>607</v>
      </c>
      <c r="E722" s="14" t="s">
        <v>272</v>
      </c>
      <c r="F722" s="20">
        <v>3</v>
      </c>
      <c r="G722" s="23">
        <v>16807.560000000001</v>
      </c>
      <c r="H722" s="109">
        <f t="shared" si="72"/>
        <v>21833.02</v>
      </c>
      <c r="I722" s="109">
        <f t="shared" si="73"/>
        <v>65499.06</v>
      </c>
    </row>
    <row r="723" spans="1:9" ht="26.1" customHeight="1" x14ac:dyDescent="0.2">
      <c r="A723" s="31" t="s">
        <v>1603</v>
      </c>
      <c r="B723" s="13" t="s">
        <v>2400</v>
      </c>
      <c r="C723" s="12" t="s">
        <v>47</v>
      </c>
      <c r="D723" s="17" t="s">
        <v>608</v>
      </c>
      <c r="E723" s="14" t="s">
        <v>589</v>
      </c>
      <c r="F723" s="20">
        <v>3</v>
      </c>
      <c r="G723" s="23">
        <v>1991.68</v>
      </c>
      <c r="H723" s="109">
        <f t="shared" si="72"/>
        <v>2587.19</v>
      </c>
      <c r="I723" s="109">
        <f t="shared" si="73"/>
        <v>7761.57</v>
      </c>
    </row>
    <row r="724" spans="1:9" ht="24.2" customHeight="1" x14ac:dyDescent="0.2">
      <c r="A724" s="31" t="s">
        <v>1604</v>
      </c>
      <c r="B724" s="13" t="s">
        <v>2401</v>
      </c>
      <c r="C724" s="12" t="s">
        <v>47</v>
      </c>
      <c r="D724" s="17" t="s">
        <v>609</v>
      </c>
      <c r="E724" s="14" t="s">
        <v>589</v>
      </c>
      <c r="F724" s="20">
        <v>3</v>
      </c>
      <c r="G724" s="23">
        <v>13781.45</v>
      </c>
      <c r="H724" s="109">
        <f t="shared" si="72"/>
        <v>17902.099999999999</v>
      </c>
      <c r="I724" s="109">
        <f t="shared" si="73"/>
        <v>53706.3</v>
      </c>
    </row>
    <row r="725" spans="1:9" ht="24.2" customHeight="1" x14ac:dyDescent="0.2">
      <c r="A725" s="31" t="s">
        <v>1605</v>
      </c>
      <c r="B725" s="13" t="s">
        <v>2402</v>
      </c>
      <c r="C725" s="12" t="s">
        <v>47</v>
      </c>
      <c r="D725" s="17" t="s">
        <v>610</v>
      </c>
      <c r="E725" s="14" t="s">
        <v>589</v>
      </c>
      <c r="F725" s="20">
        <v>3</v>
      </c>
      <c r="G725" s="23">
        <v>2705.15</v>
      </c>
      <c r="H725" s="109">
        <f t="shared" si="72"/>
        <v>3513.99</v>
      </c>
      <c r="I725" s="109">
        <f t="shared" si="73"/>
        <v>10541.97</v>
      </c>
    </row>
    <row r="726" spans="1:9" ht="24.2" customHeight="1" x14ac:dyDescent="0.2">
      <c r="A726" s="31" t="s">
        <v>1606</v>
      </c>
      <c r="B726" s="13" t="s">
        <v>2403</v>
      </c>
      <c r="C726" s="12" t="s">
        <v>47</v>
      </c>
      <c r="D726" s="17" t="s">
        <v>611</v>
      </c>
      <c r="E726" s="14" t="s">
        <v>589</v>
      </c>
      <c r="F726" s="20">
        <v>3</v>
      </c>
      <c r="G726" s="23">
        <v>7122.26</v>
      </c>
      <c r="H726" s="109">
        <f t="shared" si="72"/>
        <v>9251.82</v>
      </c>
      <c r="I726" s="109">
        <f t="shared" si="73"/>
        <v>27755.46</v>
      </c>
    </row>
    <row r="727" spans="1:9" ht="26.1" customHeight="1" x14ac:dyDescent="0.2">
      <c r="A727" s="31" t="s">
        <v>1607</v>
      </c>
      <c r="B727" s="13" t="s">
        <v>2404</v>
      </c>
      <c r="C727" s="12" t="s">
        <v>47</v>
      </c>
      <c r="D727" s="17" t="s">
        <v>612</v>
      </c>
      <c r="E727" s="14" t="s">
        <v>589</v>
      </c>
      <c r="F727" s="20">
        <v>3</v>
      </c>
      <c r="G727" s="23">
        <v>14923.85</v>
      </c>
      <c r="H727" s="109">
        <f t="shared" si="72"/>
        <v>19386.080000000002</v>
      </c>
      <c r="I727" s="109">
        <f t="shared" si="73"/>
        <v>58158.239999999998</v>
      </c>
    </row>
    <row r="728" spans="1:9" ht="24.2" customHeight="1" x14ac:dyDescent="0.2">
      <c r="A728" s="31" t="s">
        <v>1608</v>
      </c>
      <c r="B728" s="13" t="s">
        <v>2405</v>
      </c>
      <c r="C728" s="12" t="s">
        <v>47</v>
      </c>
      <c r="D728" s="88" t="s">
        <v>2249</v>
      </c>
      <c r="E728" s="14" t="s">
        <v>589</v>
      </c>
      <c r="F728" s="20">
        <v>3</v>
      </c>
      <c r="G728" s="23">
        <v>1823.29</v>
      </c>
      <c r="H728" s="109">
        <f t="shared" si="72"/>
        <v>2368.4499999999998</v>
      </c>
      <c r="I728" s="109">
        <f t="shared" si="73"/>
        <v>7105.35</v>
      </c>
    </row>
    <row r="729" spans="1:9" ht="26.1" customHeight="1" x14ac:dyDescent="0.2">
      <c r="A729" s="31" t="s">
        <v>1609</v>
      </c>
      <c r="B729" s="13" t="s">
        <v>2406</v>
      </c>
      <c r="C729" s="12" t="s">
        <v>47</v>
      </c>
      <c r="D729" s="17" t="s">
        <v>614</v>
      </c>
      <c r="E729" s="14" t="s">
        <v>589</v>
      </c>
      <c r="F729" s="20">
        <v>3</v>
      </c>
      <c r="G729" s="23">
        <v>4276.1400000000003</v>
      </c>
      <c r="H729" s="109">
        <f t="shared" si="72"/>
        <v>5554.71</v>
      </c>
      <c r="I729" s="109">
        <f t="shared" si="73"/>
        <v>16664.13</v>
      </c>
    </row>
    <row r="730" spans="1:9" ht="24.2" customHeight="1" x14ac:dyDescent="0.2">
      <c r="A730" s="31" t="s">
        <v>1610</v>
      </c>
      <c r="B730" s="13" t="s">
        <v>2405</v>
      </c>
      <c r="C730" s="12" t="s">
        <v>47</v>
      </c>
      <c r="D730" s="88" t="s">
        <v>2250</v>
      </c>
      <c r="E730" s="14" t="s">
        <v>589</v>
      </c>
      <c r="F730" s="20">
        <v>3</v>
      </c>
      <c r="G730" s="23">
        <v>1823.29</v>
      </c>
      <c r="H730" s="109">
        <f t="shared" si="72"/>
        <v>2368.4499999999998</v>
      </c>
      <c r="I730" s="109">
        <f t="shared" si="73"/>
        <v>7105.35</v>
      </c>
    </row>
    <row r="731" spans="1:9" ht="39" customHeight="1" x14ac:dyDescent="0.2">
      <c r="A731" s="31" t="s">
        <v>1611</v>
      </c>
      <c r="B731" s="13" t="s">
        <v>2407</v>
      </c>
      <c r="C731" s="12" t="s">
        <v>47</v>
      </c>
      <c r="D731" s="17" t="s">
        <v>615</v>
      </c>
      <c r="E731" s="14" t="s">
        <v>589</v>
      </c>
      <c r="F731" s="20">
        <v>3</v>
      </c>
      <c r="G731" s="23">
        <v>8819.9</v>
      </c>
      <c r="H731" s="109">
        <f t="shared" si="72"/>
        <v>11457.05</v>
      </c>
      <c r="I731" s="109">
        <f t="shared" si="73"/>
        <v>34371.15</v>
      </c>
    </row>
    <row r="732" spans="1:9" ht="24.2" customHeight="1" x14ac:dyDescent="0.2">
      <c r="A732" s="31" t="s">
        <v>1612</v>
      </c>
      <c r="B732" s="13" t="s">
        <v>2408</v>
      </c>
      <c r="C732" s="12" t="s">
        <v>47</v>
      </c>
      <c r="D732" s="17" t="s">
        <v>616</v>
      </c>
      <c r="E732" s="14" t="s">
        <v>589</v>
      </c>
      <c r="F732" s="20">
        <v>1</v>
      </c>
      <c r="G732" s="23">
        <v>862.71</v>
      </c>
      <c r="H732" s="109">
        <f t="shared" si="72"/>
        <v>1120.6600000000001</v>
      </c>
      <c r="I732" s="109">
        <f t="shared" si="73"/>
        <v>1120.6600000000001</v>
      </c>
    </row>
    <row r="733" spans="1:9" ht="24.2" customHeight="1" x14ac:dyDescent="0.2">
      <c r="A733" s="31" t="s">
        <v>1613</v>
      </c>
      <c r="B733" s="13" t="s">
        <v>2409</v>
      </c>
      <c r="C733" s="12" t="s">
        <v>47</v>
      </c>
      <c r="D733" s="17" t="s">
        <v>617</v>
      </c>
      <c r="E733" s="14" t="s">
        <v>589</v>
      </c>
      <c r="F733" s="20">
        <v>3</v>
      </c>
      <c r="G733" s="23">
        <v>4394.42</v>
      </c>
      <c r="H733" s="109">
        <f t="shared" si="72"/>
        <v>5708.35</v>
      </c>
      <c r="I733" s="109">
        <f t="shared" si="73"/>
        <v>17125.05</v>
      </c>
    </row>
    <row r="734" spans="1:9" ht="24.2" customHeight="1" x14ac:dyDescent="0.2">
      <c r="A734" s="31" t="s">
        <v>1614</v>
      </c>
      <c r="B734" s="13" t="s">
        <v>2410</v>
      </c>
      <c r="C734" s="12" t="s">
        <v>47</v>
      </c>
      <c r="D734" s="17" t="s">
        <v>618</v>
      </c>
      <c r="E734" s="14" t="s">
        <v>589</v>
      </c>
      <c r="F734" s="20">
        <v>2</v>
      </c>
      <c r="G734" s="23">
        <v>5333.67</v>
      </c>
      <c r="H734" s="109">
        <f t="shared" si="72"/>
        <v>6928.44</v>
      </c>
      <c r="I734" s="109">
        <f t="shared" si="73"/>
        <v>13856.88</v>
      </c>
    </row>
    <row r="735" spans="1:9" ht="24.2" customHeight="1" x14ac:dyDescent="0.2">
      <c r="A735" s="31" t="s">
        <v>1615</v>
      </c>
      <c r="B735" s="13" t="s">
        <v>2411</v>
      </c>
      <c r="C735" s="12" t="s">
        <v>47</v>
      </c>
      <c r="D735" s="17" t="s">
        <v>619</v>
      </c>
      <c r="E735" s="14" t="s">
        <v>589</v>
      </c>
      <c r="F735" s="20">
        <v>1</v>
      </c>
      <c r="G735" s="23">
        <v>3651.01</v>
      </c>
      <c r="H735" s="109">
        <f t="shared" si="72"/>
        <v>4742.66</v>
      </c>
      <c r="I735" s="109">
        <f t="shared" si="73"/>
        <v>4742.66</v>
      </c>
    </row>
    <row r="736" spans="1:9" ht="24.2" customHeight="1" x14ac:dyDescent="0.2">
      <c r="A736" s="31" t="s">
        <v>1616</v>
      </c>
      <c r="B736" s="13" t="s">
        <v>2412</v>
      </c>
      <c r="C736" s="12" t="s">
        <v>47</v>
      </c>
      <c r="D736" s="17" t="s">
        <v>620</v>
      </c>
      <c r="E736" s="14" t="s">
        <v>589</v>
      </c>
      <c r="F736" s="20">
        <v>1</v>
      </c>
      <c r="G736" s="23">
        <v>319.94</v>
      </c>
      <c r="H736" s="109">
        <f t="shared" si="72"/>
        <v>415.6</v>
      </c>
      <c r="I736" s="109">
        <f t="shared" si="73"/>
        <v>415.6</v>
      </c>
    </row>
    <row r="737" spans="1:9" ht="39" customHeight="1" x14ac:dyDescent="0.2">
      <c r="A737" s="31" t="s">
        <v>1617</v>
      </c>
      <c r="B737" s="13" t="s">
        <v>2413</v>
      </c>
      <c r="C737" s="12" t="s">
        <v>47</v>
      </c>
      <c r="D737" s="17" t="s">
        <v>621</v>
      </c>
      <c r="E737" s="14" t="s">
        <v>589</v>
      </c>
      <c r="F737" s="20">
        <v>1</v>
      </c>
      <c r="G737" s="23">
        <v>752.97</v>
      </c>
      <c r="H737" s="109">
        <f t="shared" si="72"/>
        <v>978.11</v>
      </c>
      <c r="I737" s="109">
        <f t="shared" si="73"/>
        <v>978.11</v>
      </c>
    </row>
    <row r="738" spans="1:9" ht="39" customHeight="1" x14ac:dyDescent="0.2">
      <c r="A738" s="31" t="s">
        <v>1618</v>
      </c>
      <c r="B738" s="13" t="s">
        <v>2414</v>
      </c>
      <c r="C738" s="12" t="s">
        <v>47</v>
      </c>
      <c r="D738" s="17" t="s">
        <v>622</v>
      </c>
      <c r="E738" s="14" t="s">
        <v>589</v>
      </c>
      <c r="F738" s="20">
        <v>1</v>
      </c>
      <c r="G738" s="23">
        <v>5916.23</v>
      </c>
      <c r="H738" s="109">
        <f t="shared" si="72"/>
        <v>7685.18</v>
      </c>
      <c r="I738" s="109">
        <f t="shared" si="73"/>
        <v>7685.18</v>
      </c>
    </row>
    <row r="739" spans="1:9" ht="24.2" customHeight="1" x14ac:dyDescent="0.2">
      <c r="A739" s="31" t="s">
        <v>1619</v>
      </c>
      <c r="B739" s="13" t="s">
        <v>2415</v>
      </c>
      <c r="C739" s="12" t="s">
        <v>47</v>
      </c>
      <c r="D739" s="17" t="s">
        <v>623</v>
      </c>
      <c r="E739" s="14" t="s">
        <v>589</v>
      </c>
      <c r="F739" s="20">
        <v>1</v>
      </c>
      <c r="G739" s="23">
        <v>3054.17</v>
      </c>
      <c r="H739" s="109">
        <f t="shared" si="72"/>
        <v>3967.37</v>
      </c>
      <c r="I739" s="109">
        <f t="shared" si="73"/>
        <v>3967.37</v>
      </c>
    </row>
    <row r="740" spans="1:9" ht="24.2" customHeight="1" x14ac:dyDescent="0.2">
      <c r="A740" s="31" t="s">
        <v>1620</v>
      </c>
      <c r="B740" s="13">
        <v>3508</v>
      </c>
      <c r="C740" s="12" t="s">
        <v>47</v>
      </c>
      <c r="D740" s="17" t="s">
        <v>624</v>
      </c>
      <c r="E740" s="14" t="s">
        <v>589</v>
      </c>
      <c r="F740" s="20">
        <v>5</v>
      </c>
      <c r="G740" s="23">
        <v>5.37</v>
      </c>
      <c r="H740" s="109">
        <f t="shared" si="72"/>
        <v>6.98</v>
      </c>
      <c r="I740" s="109">
        <f t="shared" si="73"/>
        <v>34.9</v>
      </c>
    </row>
    <row r="741" spans="1:9" ht="26.1" customHeight="1" x14ac:dyDescent="0.2">
      <c r="A741" s="31" t="s">
        <v>1621</v>
      </c>
      <c r="B741" s="13" t="s">
        <v>2416</v>
      </c>
      <c r="C741" s="12" t="s">
        <v>47</v>
      </c>
      <c r="D741" s="17" t="s">
        <v>625</v>
      </c>
      <c r="E741" s="14" t="s">
        <v>589</v>
      </c>
      <c r="F741" s="20">
        <v>2</v>
      </c>
      <c r="G741" s="23">
        <v>26.2</v>
      </c>
      <c r="H741" s="109">
        <f t="shared" si="72"/>
        <v>34.03</v>
      </c>
      <c r="I741" s="109">
        <f t="shared" si="73"/>
        <v>68.06</v>
      </c>
    </row>
    <row r="742" spans="1:9" ht="24.2" customHeight="1" x14ac:dyDescent="0.2">
      <c r="A742" s="31" t="s">
        <v>1622</v>
      </c>
      <c r="B742" s="13" t="s">
        <v>2417</v>
      </c>
      <c r="C742" s="12" t="s">
        <v>47</v>
      </c>
      <c r="D742" s="17" t="s">
        <v>626</v>
      </c>
      <c r="E742" s="14" t="s">
        <v>589</v>
      </c>
      <c r="F742" s="20">
        <v>6</v>
      </c>
      <c r="G742" s="23">
        <v>1502.61</v>
      </c>
      <c r="H742" s="109">
        <f t="shared" si="72"/>
        <v>1951.89</v>
      </c>
      <c r="I742" s="109">
        <f t="shared" si="73"/>
        <v>11711.34</v>
      </c>
    </row>
    <row r="743" spans="1:9" ht="24.2" customHeight="1" x14ac:dyDescent="0.2">
      <c r="A743" s="31" t="s">
        <v>1623</v>
      </c>
      <c r="B743" s="13" t="s">
        <v>2418</v>
      </c>
      <c r="C743" s="12" t="s">
        <v>47</v>
      </c>
      <c r="D743" s="17" t="s">
        <v>627</v>
      </c>
      <c r="E743" s="14" t="s">
        <v>589</v>
      </c>
      <c r="F743" s="20">
        <v>6</v>
      </c>
      <c r="G743" s="23">
        <v>175.95</v>
      </c>
      <c r="H743" s="109">
        <f t="shared" si="72"/>
        <v>228.56</v>
      </c>
      <c r="I743" s="109">
        <f t="shared" si="73"/>
        <v>1371.36</v>
      </c>
    </row>
    <row r="744" spans="1:9" ht="26.1" customHeight="1" x14ac:dyDescent="0.2">
      <c r="A744" s="31" t="s">
        <v>1624</v>
      </c>
      <c r="B744" s="13" t="s">
        <v>2419</v>
      </c>
      <c r="C744" s="12" t="s">
        <v>47</v>
      </c>
      <c r="D744" s="17" t="s">
        <v>628</v>
      </c>
      <c r="E744" s="14" t="s">
        <v>589</v>
      </c>
      <c r="F744" s="20">
        <v>2</v>
      </c>
      <c r="G744" s="23">
        <v>849.21</v>
      </c>
      <c r="H744" s="109">
        <f t="shared" si="72"/>
        <v>1103.1199999999999</v>
      </c>
      <c r="I744" s="109">
        <f t="shared" si="73"/>
        <v>2206.2399999999998</v>
      </c>
    </row>
    <row r="745" spans="1:9" ht="26.1" customHeight="1" x14ac:dyDescent="0.2">
      <c r="A745" s="31" t="s">
        <v>1625</v>
      </c>
      <c r="B745" s="13" t="s">
        <v>2420</v>
      </c>
      <c r="C745" s="12" t="s">
        <v>47</v>
      </c>
      <c r="D745" s="17" t="s">
        <v>629</v>
      </c>
      <c r="E745" s="14" t="s">
        <v>589</v>
      </c>
      <c r="F745" s="20">
        <v>2</v>
      </c>
      <c r="G745" s="23">
        <v>1532.58</v>
      </c>
      <c r="H745" s="109">
        <f t="shared" si="72"/>
        <v>1990.82</v>
      </c>
      <c r="I745" s="109">
        <f t="shared" si="73"/>
        <v>3981.64</v>
      </c>
    </row>
    <row r="746" spans="1:9" ht="26.1" customHeight="1" x14ac:dyDescent="0.2">
      <c r="A746" s="31" t="s">
        <v>1626</v>
      </c>
      <c r="B746" s="13" t="s">
        <v>2421</v>
      </c>
      <c r="C746" s="12" t="s">
        <v>47</v>
      </c>
      <c r="D746" s="17" t="s">
        <v>630</v>
      </c>
      <c r="E746" s="14" t="s">
        <v>589</v>
      </c>
      <c r="F746" s="20">
        <v>3</v>
      </c>
      <c r="G746" s="23">
        <v>4096.99</v>
      </c>
      <c r="H746" s="109">
        <f t="shared" si="72"/>
        <v>5321.99</v>
      </c>
      <c r="I746" s="109">
        <f t="shared" si="73"/>
        <v>15965.97</v>
      </c>
    </row>
    <row r="747" spans="1:9" ht="39" customHeight="1" x14ac:dyDescent="0.2">
      <c r="A747" s="31" t="s">
        <v>1627</v>
      </c>
      <c r="B747" s="13" t="s">
        <v>2422</v>
      </c>
      <c r="C747" s="12" t="s">
        <v>47</v>
      </c>
      <c r="D747" s="17" t="s">
        <v>631</v>
      </c>
      <c r="E747" s="14" t="s">
        <v>272</v>
      </c>
      <c r="F747" s="20">
        <v>1</v>
      </c>
      <c r="G747" s="23">
        <v>51073.7</v>
      </c>
      <c r="H747" s="109">
        <f t="shared" si="72"/>
        <v>66344.740000000005</v>
      </c>
      <c r="I747" s="109">
        <f t="shared" si="73"/>
        <v>66344.740000000005</v>
      </c>
    </row>
    <row r="748" spans="1:9" ht="39" customHeight="1" x14ac:dyDescent="0.2">
      <c r="A748" s="31" t="s">
        <v>1628</v>
      </c>
      <c r="B748" s="13" t="s">
        <v>2423</v>
      </c>
      <c r="C748" s="12" t="s">
        <v>47</v>
      </c>
      <c r="D748" s="17" t="s">
        <v>632</v>
      </c>
      <c r="E748" s="14" t="s">
        <v>272</v>
      </c>
      <c r="F748" s="20">
        <v>1</v>
      </c>
      <c r="G748" s="23">
        <v>53492.86</v>
      </c>
      <c r="H748" s="109">
        <f t="shared" si="72"/>
        <v>69487.23</v>
      </c>
      <c r="I748" s="109">
        <f t="shared" si="73"/>
        <v>69487.23</v>
      </c>
    </row>
    <row r="749" spans="1:9" ht="24.2" customHeight="1" x14ac:dyDescent="0.2">
      <c r="A749" s="31" t="s">
        <v>1629</v>
      </c>
      <c r="B749" s="13">
        <v>9860</v>
      </c>
      <c r="C749" s="12" t="s">
        <v>24</v>
      </c>
      <c r="D749" s="17" t="s">
        <v>633</v>
      </c>
      <c r="E749" s="14" t="s">
        <v>95</v>
      </c>
      <c r="F749" s="20">
        <v>5.85</v>
      </c>
      <c r="G749" s="22">
        <v>49.99</v>
      </c>
      <c r="H749" s="109">
        <f t="shared" si="72"/>
        <v>64.94</v>
      </c>
      <c r="I749" s="109">
        <f t="shared" si="73"/>
        <v>379.9</v>
      </c>
    </row>
    <row r="750" spans="1:9" ht="26.1" customHeight="1" x14ac:dyDescent="0.2">
      <c r="A750" s="31" t="s">
        <v>1630</v>
      </c>
      <c r="B750" s="13">
        <v>9836</v>
      </c>
      <c r="C750" s="12" t="s">
        <v>24</v>
      </c>
      <c r="D750" s="17" t="s">
        <v>634</v>
      </c>
      <c r="E750" s="14" t="s">
        <v>95</v>
      </c>
      <c r="F750" s="20">
        <v>8</v>
      </c>
      <c r="G750" s="22">
        <v>16.71</v>
      </c>
      <c r="H750" s="109">
        <f t="shared" si="72"/>
        <v>21.71</v>
      </c>
      <c r="I750" s="109">
        <f t="shared" si="73"/>
        <v>173.68</v>
      </c>
    </row>
    <row r="751" spans="1:9" ht="24.2" customHeight="1" x14ac:dyDescent="0.2">
      <c r="A751" s="31" t="s">
        <v>1631</v>
      </c>
      <c r="B751" s="13" t="s">
        <v>2424</v>
      </c>
      <c r="C751" s="12" t="s">
        <v>47</v>
      </c>
      <c r="D751" s="17" t="s">
        <v>635</v>
      </c>
      <c r="E751" s="14" t="s">
        <v>589</v>
      </c>
      <c r="F751" s="20">
        <v>2</v>
      </c>
      <c r="G751" s="23">
        <v>11.25</v>
      </c>
      <c r="H751" s="109">
        <f t="shared" si="72"/>
        <v>14.61</v>
      </c>
      <c r="I751" s="109">
        <f t="shared" si="73"/>
        <v>29.22</v>
      </c>
    </row>
    <row r="752" spans="1:9" ht="24.2" customHeight="1" x14ac:dyDescent="0.2">
      <c r="A752" s="31" t="s">
        <v>1632</v>
      </c>
      <c r="B752" s="13" t="s">
        <v>2425</v>
      </c>
      <c r="C752" s="12" t="s">
        <v>47</v>
      </c>
      <c r="D752" s="17" t="s">
        <v>636</v>
      </c>
      <c r="E752" s="14" t="s">
        <v>589</v>
      </c>
      <c r="F752" s="20">
        <v>1</v>
      </c>
      <c r="G752" s="23">
        <v>20.54</v>
      </c>
      <c r="H752" s="109">
        <f t="shared" si="72"/>
        <v>26.68</v>
      </c>
      <c r="I752" s="109">
        <f t="shared" si="73"/>
        <v>26.68</v>
      </c>
    </row>
    <row r="753" spans="1:9" ht="24.2" customHeight="1" x14ac:dyDescent="0.2">
      <c r="A753" s="31" t="s">
        <v>1633</v>
      </c>
      <c r="B753" s="13" t="s">
        <v>2426</v>
      </c>
      <c r="C753" s="12" t="s">
        <v>47</v>
      </c>
      <c r="D753" s="17" t="s">
        <v>637</v>
      </c>
      <c r="E753" s="14" t="s">
        <v>589</v>
      </c>
      <c r="F753" s="20">
        <v>34</v>
      </c>
      <c r="G753" s="23">
        <v>103.92</v>
      </c>
      <c r="H753" s="109">
        <f t="shared" si="72"/>
        <v>134.99</v>
      </c>
      <c r="I753" s="109">
        <f t="shared" si="73"/>
        <v>4589.66</v>
      </c>
    </row>
    <row r="754" spans="1:9" ht="24.2" customHeight="1" x14ac:dyDescent="0.2">
      <c r="A754" s="31" t="s">
        <v>1634</v>
      </c>
      <c r="B754" s="13" t="s">
        <v>2427</v>
      </c>
      <c r="C754" s="12" t="s">
        <v>47</v>
      </c>
      <c r="D754" s="17" t="s">
        <v>638</v>
      </c>
      <c r="E754" s="14" t="s">
        <v>589</v>
      </c>
      <c r="F754" s="20">
        <v>1</v>
      </c>
      <c r="G754" s="23">
        <v>31</v>
      </c>
      <c r="H754" s="109">
        <f t="shared" si="72"/>
        <v>40.270000000000003</v>
      </c>
      <c r="I754" s="109">
        <f t="shared" si="73"/>
        <v>40.270000000000003</v>
      </c>
    </row>
    <row r="755" spans="1:9" ht="24.2" customHeight="1" x14ac:dyDescent="0.2">
      <c r="A755" s="31" t="s">
        <v>1635</v>
      </c>
      <c r="B755" s="13" t="s">
        <v>2428</v>
      </c>
      <c r="C755" s="12" t="s">
        <v>47</v>
      </c>
      <c r="D755" s="17" t="s">
        <v>639</v>
      </c>
      <c r="E755" s="14" t="s">
        <v>589</v>
      </c>
      <c r="F755" s="20">
        <v>8</v>
      </c>
      <c r="G755" s="23">
        <v>18.059999999999999</v>
      </c>
      <c r="H755" s="109">
        <f t="shared" si="72"/>
        <v>23.46</v>
      </c>
      <c r="I755" s="109">
        <f t="shared" si="73"/>
        <v>187.68</v>
      </c>
    </row>
    <row r="756" spans="1:9" ht="24.2" customHeight="1" x14ac:dyDescent="0.2">
      <c r="A756" s="31" t="s">
        <v>1636</v>
      </c>
      <c r="B756" s="13" t="s">
        <v>2429</v>
      </c>
      <c r="C756" s="12" t="s">
        <v>47</v>
      </c>
      <c r="D756" s="17" t="s">
        <v>640</v>
      </c>
      <c r="E756" s="14" t="s">
        <v>589</v>
      </c>
      <c r="F756" s="20">
        <v>56</v>
      </c>
      <c r="G756" s="23">
        <v>18.059999999999999</v>
      </c>
      <c r="H756" s="109">
        <f t="shared" si="72"/>
        <v>23.46</v>
      </c>
      <c r="I756" s="109">
        <f t="shared" si="73"/>
        <v>1313.76</v>
      </c>
    </row>
    <row r="757" spans="1:9" ht="24.2" customHeight="1" x14ac:dyDescent="0.2">
      <c r="A757" s="31" t="s">
        <v>1637</v>
      </c>
      <c r="B757" s="13" t="s">
        <v>2430</v>
      </c>
      <c r="C757" s="12" t="s">
        <v>47</v>
      </c>
      <c r="D757" s="17" t="s">
        <v>641</v>
      </c>
      <c r="E757" s="14" t="s">
        <v>589</v>
      </c>
      <c r="F757" s="20">
        <v>336</v>
      </c>
      <c r="G757" s="23">
        <v>30.97</v>
      </c>
      <c r="H757" s="109">
        <f t="shared" si="72"/>
        <v>40.229999999999997</v>
      </c>
      <c r="I757" s="109">
        <f t="shared" si="73"/>
        <v>13517.28</v>
      </c>
    </row>
    <row r="758" spans="1:9" ht="24.2" customHeight="1" x14ac:dyDescent="0.2">
      <c r="A758" s="31" t="s">
        <v>1638</v>
      </c>
      <c r="B758" s="13" t="s">
        <v>2431</v>
      </c>
      <c r="C758" s="12" t="s">
        <v>47</v>
      </c>
      <c r="D758" s="17" t="s">
        <v>642</v>
      </c>
      <c r="E758" s="14" t="s">
        <v>589</v>
      </c>
      <c r="F758" s="20">
        <v>16</v>
      </c>
      <c r="G758" s="23">
        <v>40.99</v>
      </c>
      <c r="H758" s="109">
        <f t="shared" si="72"/>
        <v>53.25</v>
      </c>
      <c r="I758" s="109">
        <f t="shared" si="73"/>
        <v>852</v>
      </c>
    </row>
    <row r="759" spans="1:9" ht="24.2" customHeight="1" x14ac:dyDescent="0.2">
      <c r="A759" s="31" t="s">
        <v>1639</v>
      </c>
      <c r="B759" s="13">
        <v>3912</v>
      </c>
      <c r="C759" s="12" t="s">
        <v>24</v>
      </c>
      <c r="D759" s="17" t="s">
        <v>643</v>
      </c>
      <c r="E759" s="14" t="s">
        <v>106</v>
      </c>
      <c r="F759" s="20">
        <v>1</v>
      </c>
      <c r="G759" s="22">
        <v>33.25</v>
      </c>
      <c r="H759" s="109">
        <f t="shared" si="72"/>
        <v>43.19</v>
      </c>
      <c r="I759" s="109">
        <f t="shared" si="73"/>
        <v>43.19</v>
      </c>
    </row>
    <row r="760" spans="1:9" ht="24.2" customHeight="1" x14ac:dyDescent="0.2">
      <c r="A760" s="24" t="s">
        <v>1640</v>
      </c>
      <c r="B760" s="24"/>
      <c r="C760" s="24"/>
      <c r="D760" s="25" t="s">
        <v>644</v>
      </c>
      <c r="E760" s="24"/>
      <c r="F760" s="26"/>
      <c r="G760" s="27"/>
      <c r="H760" s="106"/>
      <c r="I760" s="117">
        <f>SUM(I761:I774)</f>
        <v>105232.65</v>
      </c>
    </row>
    <row r="761" spans="1:9" ht="24.2" customHeight="1" x14ac:dyDescent="0.2">
      <c r="A761" s="31" t="s">
        <v>1641</v>
      </c>
      <c r="B761" s="13" t="s">
        <v>2432</v>
      </c>
      <c r="C761" s="12" t="s">
        <v>47</v>
      </c>
      <c r="D761" s="17" t="s">
        <v>645</v>
      </c>
      <c r="E761" s="14" t="s">
        <v>589</v>
      </c>
      <c r="F761" s="20">
        <v>1</v>
      </c>
      <c r="G761" s="23">
        <v>9759.2099999999991</v>
      </c>
      <c r="H761" s="109">
        <f t="shared" ref="H761:H774" si="74">ROUND(G761 * (1 + 29.9 / 100), 2)</f>
        <v>12677.21</v>
      </c>
      <c r="I761" s="109">
        <f t="shared" ref="I761:I774" si="75">ROUND(F761 * H761, 2)</f>
        <v>12677.21</v>
      </c>
    </row>
    <row r="762" spans="1:9" ht="24.2" customHeight="1" x14ac:dyDescent="0.2">
      <c r="A762" s="31" t="s">
        <v>1642</v>
      </c>
      <c r="B762" s="13" t="s">
        <v>2415</v>
      </c>
      <c r="C762" s="12" t="s">
        <v>47</v>
      </c>
      <c r="D762" s="17" t="s">
        <v>623</v>
      </c>
      <c r="E762" s="14" t="s">
        <v>589</v>
      </c>
      <c r="F762" s="20">
        <v>2</v>
      </c>
      <c r="G762" s="23">
        <v>3054.17</v>
      </c>
      <c r="H762" s="109">
        <f t="shared" si="74"/>
        <v>3967.37</v>
      </c>
      <c r="I762" s="109">
        <f t="shared" si="75"/>
        <v>7934.74</v>
      </c>
    </row>
    <row r="763" spans="1:9" ht="24.2" customHeight="1" x14ac:dyDescent="0.2">
      <c r="A763" s="31" t="s">
        <v>1643</v>
      </c>
      <c r="B763" s="13" t="s">
        <v>2433</v>
      </c>
      <c r="C763" s="12" t="s">
        <v>47</v>
      </c>
      <c r="D763" s="17" t="s">
        <v>646</v>
      </c>
      <c r="E763" s="14" t="s">
        <v>589</v>
      </c>
      <c r="F763" s="20">
        <v>1</v>
      </c>
      <c r="G763" s="23">
        <v>3861.73</v>
      </c>
      <c r="H763" s="109">
        <f t="shared" si="74"/>
        <v>5016.3900000000003</v>
      </c>
      <c r="I763" s="109">
        <f t="shared" si="75"/>
        <v>5016.3900000000003</v>
      </c>
    </row>
    <row r="764" spans="1:9" ht="26.1" customHeight="1" x14ac:dyDescent="0.2">
      <c r="A764" s="31" t="s">
        <v>1644</v>
      </c>
      <c r="B764" s="13" t="s">
        <v>2434</v>
      </c>
      <c r="C764" s="12" t="s">
        <v>47</v>
      </c>
      <c r="D764" s="17" t="s">
        <v>647</v>
      </c>
      <c r="E764" s="14" t="s">
        <v>589</v>
      </c>
      <c r="F764" s="20">
        <v>2</v>
      </c>
      <c r="G764" s="23">
        <v>175.95</v>
      </c>
      <c r="H764" s="109">
        <f t="shared" si="74"/>
        <v>228.56</v>
      </c>
      <c r="I764" s="109">
        <f t="shared" si="75"/>
        <v>457.12</v>
      </c>
    </row>
    <row r="765" spans="1:9" ht="26.1" customHeight="1" x14ac:dyDescent="0.2">
      <c r="A765" s="31" t="s">
        <v>1645</v>
      </c>
      <c r="B765" s="13" t="s">
        <v>2435</v>
      </c>
      <c r="C765" s="12" t="s">
        <v>47</v>
      </c>
      <c r="D765" s="17" t="s">
        <v>648</v>
      </c>
      <c r="E765" s="14" t="s">
        <v>589</v>
      </c>
      <c r="F765" s="20">
        <v>1</v>
      </c>
      <c r="G765" s="23">
        <v>1012</v>
      </c>
      <c r="H765" s="109">
        <f t="shared" si="74"/>
        <v>1314.59</v>
      </c>
      <c r="I765" s="109">
        <f t="shared" si="75"/>
        <v>1314.59</v>
      </c>
    </row>
    <row r="766" spans="1:9" ht="26.1" customHeight="1" x14ac:dyDescent="0.2">
      <c r="A766" s="31" t="s">
        <v>1646</v>
      </c>
      <c r="B766" s="13" t="s">
        <v>2436</v>
      </c>
      <c r="C766" s="12" t="s">
        <v>47</v>
      </c>
      <c r="D766" s="17" t="s">
        <v>649</v>
      </c>
      <c r="E766" s="14" t="s">
        <v>589</v>
      </c>
      <c r="F766" s="20">
        <v>1</v>
      </c>
      <c r="G766" s="23">
        <v>38070.75</v>
      </c>
      <c r="H766" s="109">
        <f t="shared" si="74"/>
        <v>49453.9</v>
      </c>
      <c r="I766" s="109">
        <f t="shared" si="75"/>
        <v>49453.9</v>
      </c>
    </row>
    <row r="767" spans="1:9" ht="26.1" customHeight="1" x14ac:dyDescent="0.2">
      <c r="A767" s="31" t="s">
        <v>1647</v>
      </c>
      <c r="B767" s="13" t="s">
        <v>2406</v>
      </c>
      <c r="C767" s="12" t="s">
        <v>47</v>
      </c>
      <c r="D767" s="17" t="s">
        <v>614</v>
      </c>
      <c r="E767" s="14" t="s">
        <v>589</v>
      </c>
      <c r="F767" s="20">
        <v>1</v>
      </c>
      <c r="G767" s="23">
        <v>4276.1400000000003</v>
      </c>
      <c r="H767" s="109">
        <f t="shared" si="74"/>
        <v>5554.71</v>
      </c>
      <c r="I767" s="109">
        <f t="shared" si="75"/>
        <v>5554.71</v>
      </c>
    </row>
    <row r="768" spans="1:9" ht="24.2" customHeight="1" x14ac:dyDescent="0.2">
      <c r="A768" s="31" t="s">
        <v>1648</v>
      </c>
      <c r="B768" s="13" t="s">
        <v>2437</v>
      </c>
      <c r="C768" s="12" t="s">
        <v>47</v>
      </c>
      <c r="D768" s="17" t="s">
        <v>650</v>
      </c>
      <c r="E768" s="14" t="s">
        <v>589</v>
      </c>
      <c r="F768" s="20">
        <v>1</v>
      </c>
      <c r="G768" s="23">
        <v>6340.86</v>
      </c>
      <c r="H768" s="109">
        <f t="shared" si="74"/>
        <v>8236.7800000000007</v>
      </c>
      <c r="I768" s="109">
        <f t="shared" si="75"/>
        <v>8236.7800000000007</v>
      </c>
    </row>
    <row r="769" spans="1:9" ht="24.2" customHeight="1" x14ac:dyDescent="0.2">
      <c r="A769" s="31" t="s">
        <v>1649</v>
      </c>
      <c r="B769" s="13">
        <v>4179</v>
      </c>
      <c r="C769" s="12" t="s">
        <v>24</v>
      </c>
      <c r="D769" s="17" t="s">
        <v>651</v>
      </c>
      <c r="E769" s="14" t="s">
        <v>106</v>
      </c>
      <c r="F769" s="20">
        <v>1</v>
      </c>
      <c r="G769" s="22">
        <v>10.94</v>
      </c>
      <c r="H769" s="109">
        <f t="shared" si="74"/>
        <v>14.21</v>
      </c>
      <c r="I769" s="109">
        <f t="shared" si="75"/>
        <v>14.21</v>
      </c>
    </row>
    <row r="770" spans="1:9" ht="24.2" customHeight="1" x14ac:dyDescent="0.2">
      <c r="A770" s="31" t="s">
        <v>1650</v>
      </c>
      <c r="B770" s="13" t="s">
        <v>2438</v>
      </c>
      <c r="C770" s="12" t="s">
        <v>47</v>
      </c>
      <c r="D770" s="17" t="s">
        <v>652</v>
      </c>
      <c r="E770" s="14" t="s">
        <v>589</v>
      </c>
      <c r="F770" s="20">
        <v>1</v>
      </c>
      <c r="G770" s="23">
        <v>316.25</v>
      </c>
      <c r="H770" s="109">
        <f t="shared" si="74"/>
        <v>410.81</v>
      </c>
      <c r="I770" s="109">
        <f t="shared" si="75"/>
        <v>410.81</v>
      </c>
    </row>
    <row r="771" spans="1:9" ht="24.2" customHeight="1" x14ac:dyDescent="0.2">
      <c r="A771" s="31" t="s">
        <v>1651</v>
      </c>
      <c r="B771" s="13" t="s">
        <v>2439</v>
      </c>
      <c r="C771" s="12" t="s">
        <v>47</v>
      </c>
      <c r="D771" s="17" t="s">
        <v>653</v>
      </c>
      <c r="E771" s="14" t="s">
        <v>589</v>
      </c>
      <c r="F771" s="20">
        <v>1</v>
      </c>
      <c r="G771" s="23">
        <v>6393.11</v>
      </c>
      <c r="H771" s="109">
        <f t="shared" si="74"/>
        <v>8304.65</v>
      </c>
      <c r="I771" s="109">
        <f t="shared" si="75"/>
        <v>8304.65</v>
      </c>
    </row>
    <row r="772" spans="1:9" ht="24.2" customHeight="1" x14ac:dyDescent="0.2">
      <c r="A772" s="31" t="s">
        <v>1652</v>
      </c>
      <c r="B772" s="13" t="s">
        <v>2440</v>
      </c>
      <c r="C772" s="12" t="s">
        <v>47</v>
      </c>
      <c r="D772" s="17" t="s">
        <v>654</v>
      </c>
      <c r="E772" s="14" t="s">
        <v>589</v>
      </c>
      <c r="F772" s="20">
        <v>1</v>
      </c>
      <c r="G772" s="23">
        <v>1448.08</v>
      </c>
      <c r="H772" s="109">
        <f t="shared" si="74"/>
        <v>1881.06</v>
      </c>
      <c r="I772" s="109">
        <f t="shared" si="75"/>
        <v>1881.06</v>
      </c>
    </row>
    <row r="773" spans="1:9" ht="24.2" customHeight="1" x14ac:dyDescent="0.2">
      <c r="A773" s="31" t="s">
        <v>1653</v>
      </c>
      <c r="B773" s="13" t="s">
        <v>2426</v>
      </c>
      <c r="C773" s="12" t="s">
        <v>47</v>
      </c>
      <c r="D773" s="17" t="s">
        <v>637</v>
      </c>
      <c r="E773" s="14" t="s">
        <v>589</v>
      </c>
      <c r="F773" s="20">
        <v>8</v>
      </c>
      <c r="G773" s="23">
        <v>103.92</v>
      </c>
      <c r="H773" s="109">
        <f t="shared" si="74"/>
        <v>134.99</v>
      </c>
      <c r="I773" s="109">
        <f t="shared" si="75"/>
        <v>1079.92</v>
      </c>
    </row>
    <row r="774" spans="1:9" ht="24.2" customHeight="1" x14ac:dyDescent="0.2">
      <c r="A774" s="31" t="s">
        <v>1654</v>
      </c>
      <c r="B774" s="13" t="s">
        <v>2430</v>
      </c>
      <c r="C774" s="12" t="s">
        <v>47</v>
      </c>
      <c r="D774" s="17" t="s">
        <v>641</v>
      </c>
      <c r="E774" s="14" t="s">
        <v>589</v>
      </c>
      <c r="F774" s="20">
        <v>72</v>
      </c>
      <c r="G774" s="23">
        <v>30.97</v>
      </c>
      <c r="H774" s="109">
        <f t="shared" si="74"/>
        <v>40.229999999999997</v>
      </c>
      <c r="I774" s="109">
        <f t="shared" si="75"/>
        <v>2896.56</v>
      </c>
    </row>
    <row r="775" spans="1:9" ht="24.2" customHeight="1" x14ac:dyDescent="0.2">
      <c r="A775" s="24" t="s">
        <v>1655</v>
      </c>
      <c r="B775" s="24"/>
      <c r="C775" s="24"/>
      <c r="D775" s="25" t="s">
        <v>655</v>
      </c>
      <c r="E775" s="24"/>
      <c r="F775" s="26"/>
      <c r="G775" s="27"/>
      <c r="H775" s="106"/>
      <c r="I775" s="117">
        <f>SUM(I776:I777)</f>
        <v>119348.07</v>
      </c>
    </row>
    <row r="776" spans="1:9" ht="24.2" customHeight="1" x14ac:dyDescent="0.2">
      <c r="A776" s="31" t="s">
        <v>1656</v>
      </c>
      <c r="B776" s="13" t="s">
        <v>2388</v>
      </c>
      <c r="C776" s="12" t="s">
        <v>47</v>
      </c>
      <c r="D776" s="17" t="s">
        <v>596</v>
      </c>
      <c r="E776" s="14" t="s">
        <v>589</v>
      </c>
      <c r="F776" s="20">
        <v>1</v>
      </c>
      <c r="G776" s="23">
        <v>90000</v>
      </c>
      <c r="H776" s="109">
        <f>ROUND(G776 * (1 + 29.9 / 100), 2)</f>
        <v>116910</v>
      </c>
      <c r="I776" s="109">
        <f>ROUND(F776 * H776, 2)</f>
        <v>116910</v>
      </c>
    </row>
    <row r="777" spans="1:9" ht="26.1" customHeight="1" x14ac:dyDescent="0.2">
      <c r="A777" s="31" t="s">
        <v>1657</v>
      </c>
      <c r="B777" s="13" t="s">
        <v>2441</v>
      </c>
      <c r="C777" s="12" t="s">
        <v>47</v>
      </c>
      <c r="D777" s="17" t="s">
        <v>656</v>
      </c>
      <c r="E777" s="14" t="s">
        <v>589</v>
      </c>
      <c r="F777" s="20">
        <v>1</v>
      </c>
      <c r="G777" s="23">
        <v>1876.88</v>
      </c>
      <c r="H777" s="109">
        <f>ROUND(G777 * (1 + 29.9 / 100), 2)</f>
        <v>2438.0700000000002</v>
      </c>
      <c r="I777" s="109">
        <f>ROUND(F777 * H777, 2)</f>
        <v>2438.0700000000002</v>
      </c>
    </row>
    <row r="778" spans="1:9" ht="24.2" customHeight="1" x14ac:dyDescent="0.2">
      <c r="A778" s="24" t="s">
        <v>1658</v>
      </c>
      <c r="B778" s="24"/>
      <c r="C778" s="24"/>
      <c r="D778" s="25" t="s">
        <v>657</v>
      </c>
      <c r="E778" s="24"/>
      <c r="F778" s="26"/>
      <c r="G778" s="27"/>
      <c r="H778" s="106"/>
      <c r="I778" s="117">
        <f>SUM(I779:I798)</f>
        <v>58008.489999999983</v>
      </c>
    </row>
    <row r="779" spans="1:9" ht="24.2" customHeight="1" x14ac:dyDescent="0.2">
      <c r="A779" s="31" t="s">
        <v>1659</v>
      </c>
      <c r="B779" s="13" t="s">
        <v>2442</v>
      </c>
      <c r="C779" s="12" t="s">
        <v>47</v>
      </c>
      <c r="D779" s="17" t="s">
        <v>658</v>
      </c>
      <c r="E779" s="14" t="s">
        <v>589</v>
      </c>
      <c r="F779" s="20">
        <v>2</v>
      </c>
      <c r="G779" s="23">
        <v>2944</v>
      </c>
      <c r="H779" s="109">
        <f t="shared" ref="H779:H798" si="76">ROUND(G779 * (1 + 29.9 / 100), 2)</f>
        <v>3824.26</v>
      </c>
      <c r="I779" s="109">
        <f t="shared" ref="I779:I798" si="77">ROUND(F779 * H779, 2)</f>
        <v>7648.52</v>
      </c>
    </row>
    <row r="780" spans="1:9" ht="24.2" customHeight="1" x14ac:dyDescent="0.2">
      <c r="A780" s="12" t="s">
        <v>1660</v>
      </c>
      <c r="B780" s="13" t="s">
        <v>2411</v>
      </c>
      <c r="C780" s="12" t="s">
        <v>47</v>
      </c>
      <c r="D780" s="17" t="s">
        <v>619</v>
      </c>
      <c r="E780" s="14" t="s">
        <v>589</v>
      </c>
      <c r="F780" s="20">
        <v>1</v>
      </c>
      <c r="G780" s="23">
        <v>3651.01</v>
      </c>
      <c r="H780" s="109">
        <f t="shared" si="76"/>
        <v>4742.66</v>
      </c>
      <c r="I780" s="109">
        <f t="shared" si="77"/>
        <v>4742.66</v>
      </c>
    </row>
    <row r="781" spans="1:9" ht="26.1" customHeight="1" x14ac:dyDescent="0.2">
      <c r="A781" s="12" t="s">
        <v>1661</v>
      </c>
      <c r="B781" s="13" t="s">
        <v>2406</v>
      </c>
      <c r="C781" s="12" t="s">
        <v>47</v>
      </c>
      <c r="D781" s="17" t="s">
        <v>614</v>
      </c>
      <c r="E781" s="14" t="s">
        <v>589</v>
      </c>
      <c r="F781" s="20">
        <v>1</v>
      </c>
      <c r="G781" s="23">
        <v>4276.1400000000003</v>
      </c>
      <c r="H781" s="109">
        <f t="shared" si="76"/>
        <v>5554.71</v>
      </c>
      <c r="I781" s="109">
        <f t="shared" si="77"/>
        <v>5554.71</v>
      </c>
    </row>
    <row r="782" spans="1:9" ht="39" customHeight="1" x14ac:dyDescent="0.2">
      <c r="A782" s="12" t="s">
        <v>1662</v>
      </c>
      <c r="B782" s="13" t="s">
        <v>2407</v>
      </c>
      <c r="C782" s="12" t="s">
        <v>47</v>
      </c>
      <c r="D782" s="17" t="s">
        <v>615</v>
      </c>
      <c r="E782" s="14" t="s">
        <v>589</v>
      </c>
      <c r="F782" s="20">
        <v>1</v>
      </c>
      <c r="G782" s="23">
        <v>8819.9</v>
      </c>
      <c r="H782" s="109">
        <f t="shared" si="76"/>
        <v>11457.05</v>
      </c>
      <c r="I782" s="109">
        <f t="shared" si="77"/>
        <v>11457.05</v>
      </c>
    </row>
    <row r="783" spans="1:9" ht="24.2" customHeight="1" x14ac:dyDescent="0.2">
      <c r="A783" s="12" t="s">
        <v>1663</v>
      </c>
      <c r="B783" s="13" t="s">
        <v>2443</v>
      </c>
      <c r="C783" s="12" t="s">
        <v>47</v>
      </c>
      <c r="D783" s="17" t="s">
        <v>659</v>
      </c>
      <c r="E783" s="14" t="s">
        <v>589</v>
      </c>
      <c r="F783" s="20">
        <v>1</v>
      </c>
      <c r="G783" s="23">
        <v>5638.13</v>
      </c>
      <c r="H783" s="109">
        <f t="shared" si="76"/>
        <v>7323.93</v>
      </c>
      <c r="I783" s="109">
        <f t="shared" si="77"/>
        <v>7323.93</v>
      </c>
    </row>
    <row r="784" spans="1:9" ht="24.2" customHeight="1" x14ac:dyDescent="0.2">
      <c r="A784" s="12" t="s">
        <v>1664</v>
      </c>
      <c r="B784" s="13" t="s">
        <v>2444</v>
      </c>
      <c r="C784" s="12" t="s">
        <v>47</v>
      </c>
      <c r="D784" s="17" t="s">
        <v>660</v>
      </c>
      <c r="E784" s="14" t="s">
        <v>589</v>
      </c>
      <c r="F784" s="20">
        <v>1</v>
      </c>
      <c r="G784" s="23">
        <v>2490.02</v>
      </c>
      <c r="H784" s="109">
        <f t="shared" si="76"/>
        <v>3234.54</v>
      </c>
      <c r="I784" s="109">
        <f t="shared" si="77"/>
        <v>3234.54</v>
      </c>
    </row>
    <row r="785" spans="1:9" ht="24.2" customHeight="1" x14ac:dyDescent="0.2">
      <c r="A785" s="12" t="s">
        <v>1665</v>
      </c>
      <c r="B785" s="13" t="s">
        <v>2445</v>
      </c>
      <c r="C785" s="12" t="s">
        <v>47</v>
      </c>
      <c r="D785" s="17" t="s">
        <v>661</v>
      </c>
      <c r="E785" s="14" t="s">
        <v>589</v>
      </c>
      <c r="F785" s="20">
        <v>1</v>
      </c>
      <c r="G785" s="23">
        <v>461.53</v>
      </c>
      <c r="H785" s="109">
        <f t="shared" si="76"/>
        <v>599.53</v>
      </c>
      <c r="I785" s="109">
        <f t="shared" si="77"/>
        <v>599.53</v>
      </c>
    </row>
    <row r="786" spans="1:9" ht="39" customHeight="1" x14ac:dyDescent="0.2">
      <c r="A786" s="12" t="s">
        <v>1666</v>
      </c>
      <c r="B786" s="13" t="s">
        <v>2446</v>
      </c>
      <c r="C786" s="12" t="s">
        <v>47</v>
      </c>
      <c r="D786" s="17" t="s">
        <v>662</v>
      </c>
      <c r="E786" s="14" t="s">
        <v>589</v>
      </c>
      <c r="F786" s="20">
        <v>1</v>
      </c>
      <c r="G786" s="23">
        <v>1269.45</v>
      </c>
      <c r="H786" s="109">
        <f t="shared" si="76"/>
        <v>1649.02</v>
      </c>
      <c r="I786" s="109">
        <f t="shared" si="77"/>
        <v>1649.02</v>
      </c>
    </row>
    <row r="787" spans="1:9" ht="24.2" customHeight="1" x14ac:dyDescent="0.2">
      <c r="A787" s="12" t="s">
        <v>1667</v>
      </c>
      <c r="B787" s="13" t="s">
        <v>2447</v>
      </c>
      <c r="C787" s="12" t="s">
        <v>47</v>
      </c>
      <c r="D787" s="17" t="s">
        <v>663</v>
      </c>
      <c r="E787" s="14" t="s">
        <v>589</v>
      </c>
      <c r="F787" s="20">
        <v>1</v>
      </c>
      <c r="G787" s="23">
        <v>1711.14</v>
      </c>
      <c r="H787" s="109">
        <f t="shared" si="76"/>
        <v>2222.77</v>
      </c>
      <c r="I787" s="109">
        <f t="shared" si="77"/>
        <v>2222.77</v>
      </c>
    </row>
    <row r="788" spans="1:9" ht="24.2" customHeight="1" x14ac:dyDescent="0.2">
      <c r="A788" s="12" t="s">
        <v>1668</v>
      </c>
      <c r="B788" s="13" t="s">
        <v>2448</v>
      </c>
      <c r="C788" s="12" t="s">
        <v>47</v>
      </c>
      <c r="D788" s="17" t="s">
        <v>664</v>
      </c>
      <c r="E788" s="14" t="s">
        <v>589</v>
      </c>
      <c r="F788" s="20">
        <v>2</v>
      </c>
      <c r="G788" s="23">
        <v>265.52999999999997</v>
      </c>
      <c r="H788" s="109">
        <f t="shared" si="76"/>
        <v>344.92</v>
      </c>
      <c r="I788" s="109">
        <f t="shared" si="77"/>
        <v>689.84</v>
      </c>
    </row>
    <row r="789" spans="1:9" ht="24.2" customHeight="1" x14ac:dyDescent="0.2">
      <c r="A789" s="12" t="s">
        <v>1669</v>
      </c>
      <c r="B789" s="13" t="s">
        <v>2449</v>
      </c>
      <c r="C789" s="12" t="s">
        <v>47</v>
      </c>
      <c r="D789" s="17" t="s">
        <v>665</v>
      </c>
      <c r="E789" s="14" t="s">
        <v>589</v>
      </c>
      <c r="F789" s="20">
        <v>8.1999999999999993</v>
      </c>
      <c r="G789" s="23">
        <v>500.17</v>
      </c>
      <c r="H789" s="109">
        <f t="shared" si="76"/>
        <v>649.72</v>
      </c>
      <c r="I789" s="109">
        <f t="shared" si="77"/>
        <v>5327.7</v>
      </c>
    </row>
    <row r="790" spans="1:9" ht="39" customHeight="1" x14ac:dyDescent="0.2">
      <c r="A790" s="9" t="s">
        <v>1670</v>
      </c>
      <c r="B790" s="10">
        <v>89714</v>
      </c>
      <c r="C790" s="9" t="s">
        <v>24</v>
      </c>
      <c r="D790" s="16" t="s">
        <v>666</v>
      </c>
      <c r="E790" s="11" t="s">
        <v>95</v>
      </c>
      <c r="F790" s="19">
        <v>8.85</v>
      </c>
      <c r="G790" s="22">
        <v>36.5</v>
      </c>
      <c r="H790" s="100">
        <f t="shared" si="76"/>
        <v>47.41</v>
      </c>
      <c r="I790" s="100">
        <f t="shared" si="77"/>
        <v>419.58</v>
      </c>
    </row>
    <row r="791" spans="1:9" ht="24.2" customHeight="1" x14ac:dyDescent="0.2">
      <c r="A791" s="12" t="s">
        <v>1671</v>
      </c>
      <c r="B791" s="13" t="s">
        <v>2450</v>
      </c>
      <c r="C791" s="12" t="s">
        <v>47</v>
      </c>
      <c r="D791" s="17" t="s">
        <v>667</v>
      </c>
      <c r="E791" s="14" t="s">
        <v>589</v>
      </c>
      <c r="F791" s="20">
        <v>1</v>
      </c>
      <c r="G791" s="23">
        <v>43.61</v>
      </c>
      <c r="H791" s="109">
        <f t="shared" si="76"/>
        <v>56.65</v>
      </c>
      <c r="I791" s="109">
        <f t="shared" si="77"/>
        <v>56.65</v>
      </c>
    </row>
    <row r="792" spans="1:9" ht="26.1" customHeight="1" x14ac:dyDescent="0.2">
      <c r="A792" s="12" t="s">
        <v>1672</v>
      </c>
      <c r="B792" s="13" t="s">
        <v>2416</v>
      </c>
      <c r="C792" s="12" t="s">
        <v>47</v>
      </c>
      <c r="D792" s="17" t="s">
        <v>625</v>
      </c>
      <c r="E792" s="14" t="s">
        <v>589</v>
      </c>
      <c r="F792" s="20">
        <v>1</v>
      </c>
      <c r="G792" s="23">
        <v>26.2</v>
      </c>
      <c r="H792" s="109">
        <f t="shared" si="76"/>
        <v>34.03</v>
      </c>
      <c r="I792" s="109">
        <f t="shared" si="77"/>
        <v>34.03</v>
      </c>
    </row>
    <row r="793" spans="1:9" ht="26.1" customHeight="1" x14ac:dyDescent="0.2">
      <c r="A793" s="12" t="s">
        <v>1673</v>
      </c>
      <c r="B793" s="13" t="s">
        <v>2451</v>
      </c>
      <c r="C793" s="12" t="s">
        <v>47</v>
      </c>
      <c r="D793" s="17" t="s">
        <v>668</v>
      </c>
      <c r="E793" s="14" t="s">
        <v>589</v>
      </c>
      <c r="F793" s="20">
        <v>1</v>
      </c>
      <c r="G793" s="23">
        <v>221.79</v>
      </c>
      <c r="H793" s="109">
        <f t="shared" si="76"/>
        <v>288.11</v>
      </c>
      <c r="I793" s="109">
        <f t="shared" si="77"/>
        <v>288.11</v>
      </c>
    </row>
    <row r="794" spans="1:9" ht="26.1" customHeight="1" x14ac:dyDescent="0.2">
      <c r="A794" s="12" t="s">
        <v>1674</v>
      </c>
      <c r="B794" s="13" t="s">
        <v>2452</v>
      </c>
      <c r="C794" s="12" t="s">
        <v>47</v>
      </c>
      <c r="D794" s="17" t="s">
        <v>669</v>
      </c>
      <c r="E794" s="14" t="s">
        <v>589</v>
      </c>
      <c r="F794" s="20">
        <v>1</v>
      </c>
      <c r="G794" s="23">
        <v>2806.6</v>
      </c>
      <c r="H794" s="109">
        <f t="shared" si="76"/>
        <v>3645.77</v>
      </c>
      <c r="I794" s="109">
        <f t="shared" si="77"/>
        <v>3645.77</v>
      </c>
    </row>
    <row r="795" spans="1:9" ht="24.2" customHeight="1" x14ac:dyDescent="0.2">
      <c r="A795" s="12" t="s">
        <v>1675</v>
      </c>
      <c r="B795" s="13" t="s">
        <v>2426</v>
      </c>
      <c r="C795" s="12" t="s">
        <v>47</v>
      </c>
      <c r="D795" s="17" t="s">
        <v>637</v>
      </c>
      <c r="E795" s="14" t="s">
        <v>589</v>
      </c>
      <c r="F795" s="20">
        <v>4</v>
      </c>
      <c r="G795" s="23">
        <v>103.92</v>
      </c>
      <c r="H795" s="109">
        <f t="shared" si="76"/>
        <v>134.99</v>
      </c>
      <c r="I795" s="109">
        <f t="shared" si="77"/>
        <v>539.96</v>
      </c>
    </row>
    <row r="796" spans="1:9" ht="24.2" customHeight="1" x14ac:dyDescent="0.2">
      <c r="A796" s="12" t="s">
        <v>1676</v>
      </c>
      <c r="B796" s="13" t="s">
        <v>2430</v>
      </c>
      <c r="C796" s="12" t="s">
        <v>47</v>
      </c>
      <c r="D796" s="17" t="s">
        <v>641</v>
      </c>
      <c r="E796" s="14" t="s">
        <v>589</v>
      </c>
      <c r="F796" s="20">
        <v>48</v>
      </c>
      <c r="G796" s="23">
        <v>30.97</v>
      </c>
      <c r="H796" s="109">
        <f t="shared" si="76"/>
        <v>40.229999999999997</v>
      </c>
      <c r="I796" s="109">
        <f t="shared" si="77"/>
        <v>1931.04</v>
      </c>
    </row>
    <row r="797" spans="1:9" ht="24.2" customHeight="1" x14ac:dyDescent="0.2">
      <c r="A797" s="12" t="s">
        <v>1677</v>
      </c>
      <c r="B797" s="13" t="s">
        <v>2425</v>
      </c>
      <c r="C797" s="12" t="s">
        <v>47</v>
      </c>
      <c r="D797" s="17" t="s">
        <v>636</v>
      </c>
      <c r="E797" s="14" t="s">
        <v>589</v>
      </c>
      <c r="F797" s="20">
        <v>3</v>
      </c>
      <c r="G797" s="23">
        <v>20.54</v>
      </c>
      <c r="H797" s="109">
        <f t="shared" si="76"/>
        <v>26.68</v>
      </c>
      <c r="I797" s="109">
        <f t="shared" si="77"/>
        <v>80.040000000000006</v>
      </c>
    </row>
    <row r="798" spans="1:9" ht="24.2" customHeight="1" x14ac:dyDescent="0.2">
      <c r="A798" s="12" t="s">
        <v>1678</v>
      </c>
      <c r="B798" s="13" t="s">
        <v>2429</v>
      </c>
      <c r="C798" s="12" t="s">
        <v>47</v>
      </c>
      <c r="D798" s="17" t="s">
        <v>640</v>
      </c>
      <c r="E798" s="14" t="s">
        <v>589</v>
      </c>
      <c r="F798" s="20">
        <v>24</v>
      </c>
      <c r="G798" s="23">
        <v>18.059999999999999</v>
      </c>
      <c r="H798" s="109">
        <f t="shared" si="76"/>
        <v>23.46</v>
      </c>
      <c r="I798" s="109">
        <f t="shared" si="77"/>
        <v>563.04</v>
      </c>
    </row>
    <row r="799" spans="1:9" ht="24.2" customHeight="1" x14ac:dyDescent="0.2">
      <c r="A799" s="24" t="s">
        <v>1679</v>
      </c>
      <c r="B799" s="24"/>
      <c r="C799" s="24"/>
      <c r="D799" s="25" t="s">
        <v>670</v>
      </c>
      <c r="E799" s="24"/>
      <c r="F799" s="26"/>
      <c r="G799" s="27"/>
      <c r="H799" s="106"/>
      <c r="I799" s="117">
        <f>SUM(I800:I803)</f>
        <v>5970.93</v>
      </c>
    </row>
    <row r="800" spans="1:9" ht="26.1" customHeight="1" x14ac:dyDescent="0.2">
      <c r="A800" s="31" t="s">
        <v>1680</v>
      </c>
      <c r="B800" s="13" t="s">
        <v>2453</v>
      </c>
      <c r="C800" s="12" t="s">
        <v>47</v>
      </c>
      <c r="D800" s="17" t="s">
        <v>671</v>
      </c>
      <c r="E800" s="14" t="s">
        <v>589</v>
      </c>
      <c r="F800" s="20">
        <v>2</v>
      </c>
      <c r="G800" s="23">
        <v>677.7</v>
      </c>
      <c r="H800" s="109">
        <f>ROUND(G800 * (1 + 29.9 / 100), 2)</f>
        <v>880.33</v>
      </c>
      <c r="I800" s="109">
        <f>ROUND(F800 * H800, 2)</f>
        <v>1760.66</v>
      </c>
    </row>
    <row r="801" spans="1:9" ht="26.1" customHeight="1" x14ac:dyDescent="0.2">
      <c r="A801" s="12" t="s">
        <v>1681</v>
      </c>
      <c r="B801" s="13" t="s">
        <v>2454</v>
      </c>
      <c r="C801" s="12" t="s">
        <v>47</v>
      </c>
      <c r="D801" s="17" t="s">
        <v>672</v>
      </c>
      <c r="E801" s="14" t="s">
        <v>589</v>
      </c>
      <c r="F801" s="20">
        <v>2</v>
      </c>
      <c r="G801" s="23">
        <v>1533.49</v>
      </c>
      <c r="H801" s="109">
        <f>ROUND(G801 * (1 + 29.9 / 100), 2)</f>
        <v>1992</v>
      </c>
      <c r="I801" s="109">
        <f>ROUND(F801 * H801, 2)</f>
        <v>3984</v>
      </c>
    </row>
    <row r="802" spans="1:9" ht="26.1" customHeight="1" x14ac:dyDescent="0.2">
      <c r="A802" s="12" t="s">
        <v>1682</v>
      </c>
      <c r="B802" s="13">
        <v>3870</v>
      </c>
      <c r="C802" s="12" t="s">
        <v>24</v>
      </c>
      <c r="D802" s="17" t="s">
        <v>673</v>
      </c>
      <c r="E802" s="14" t="s">
        <v>106</v>
      </c>
      <c r="F802" s="20">
        <v>1</v>
      </c>
      <c r="G802" s="22">
        <v>7.32</v>
      </c>
      <c r="H802" s="109">
        <f>ROUND(G802 * (1 + 29.9 / 100), 2)</f>
        <v>9.51</v>
      </c>
      <c r="I802" s="109">
        <f>ROUND(F802 * H802, 2)</f>
        <v>9.51</v>
      </c>
    </row>
    <row r="803" spans="1:9" ht="24.2" customHeight="1" x14ac:dyDescent="0.2">
      <c r="A803" s="9" t="s">
        <v>1683</v>
      </c>
      <c r="B803" s="10">
        <v>250410</v>
      </c>
      <c r="C803" s="9" t="s">
        <v>400</v>
      </c>
      <c r="D803" s="16" t="s">
        <v>674</v>
      </c>
      <c r="E803" s="11" t="s">
        <v>106</v>
      </c>
      <c r="F803" s="19">
        <v>1</v>
      </c>
      <c r="G803" s="22">
        <v>166.87</v>
      </c>
      <c r="H803" s="100">
        <f>ROUND(G803 * (1 + 29.9 / 100), 2)</f>
        <v>216.76</v>
      </c>
      <c r="I803" s="100">
        <f>ROUND(F803 * H803, 2)</f>
        <v>216.76</v>
      </c>
    </row>
    <row r="804" spans="1:9" ht="24.2" customHeight="1" x14ac:dyDescent="0.2">
      <c r="A804" s="24" t="s">
        <v>1684</v>
      </c>
      <c r="B804" s="24"/>
      <c r="C804" s="24"/>
      <c r="D804" s="25" t="s">
        <v>675</v>
      </c>
      <c r="E804" s="24"/>
      <c r="F804" s="26"/>
      <c r="G804" s="27"/>
      <c r="H804" s="106"/>
      <c r="I804" s="117">
        <f>SUM(I805:I807)</f>
        <v>4634.54</v>
      </c>
    </row>
    <row r="805" spans="1:9" ht="26.1" customHeight="1" x14ac:dyDescent="0.2">
      <c r="A805" s="31" t="s">
        <v>1685</v>
      </c>
      <c r="B805" s="13" t="s">
        <v>2455</v>
      </c>
      <c r="C805" s="12" t="s">
        <v>47</v>
      </c>
      <c r="D805" s="17" t="s">
        <v>676</v>
      </c>
      <c r="E805" s="14" t="s">
        <v>589</v>
      </c>
      <c r="F805" s="20">
        <v>2</v>
      </c>
      <c r="G805" s="23">
        <v>692.56</v>
      </c>
      <c r="H805" s="109">
        <f>ROUND(G805 * (1 + 29.9 / 100), 2)</f>
        <v>899.64</v>
      </c>
      <c r="I805" s="109">
        <f>ROUND(F805 * H805, 2)</f>
        <v>1799.28</v>
      </c>
    </row>
    <row r="806" spans="1:9" ht="26.1" customHeight="1" x14ac:dyDescent="0.2">
      <c r="A806" s="31" t="s">
        <v>1686</v>
      </c>
      <c r="B806" s="13" t="s">
        <v>2456</v>
      </c>
      <c r="C806" s="12" t="s">
        <v>47</v>
      </c>
      <c r="D806" s="17" t="s">
        <v>677</v>
      </c>
      <c r="E806" s="14" t="s">
        <v>589</v>
      </c>
      <c r="F806" s="20">
        <v>2</v>
      </c>
      <c r="G806" s="23">
        <v>929.93</v>
      </c>
      <c r="H806" s="109">
        <f>ROUND(G806 * (1 + 29.9 / 100), 2)</f>
        <v>1207.98</v>
      </c>
      <c r="I806" s="109">
        <f>ROUND(F806 * H806, 2)</f>
        <v>2415.96</v>
      </c>
    </row>
    <row r="807" spans="1:9" ht="26.1" customHeight="1" x14ac:dyDescent="0.2">
      <c r="A807" s="31" t="s">
        <v>1687</v>
      </c>
      <c r="B807" s="13" t="s">
        <v>2457</v>
      </c>
      <c r="C807" s="12" t="s">
        <v>47</v>
      </c>
      <c r="D807" s="17" t="s">
        <v>678</v>
      </c>
      <c r="E807" s="14" t="s">
        <v>589</v>
      </c>
      <c r="F807" s="20">
        <v>1</v>
      </c>
      <c r="G807" s="23">
        <v>322.79000000000002</v>
      </c>
      <c r="H807" s="109">
        <f>ROUND(G807 * (1 + 29.9 / 100), 2)</f>
        <v>419.3</v>
      </c>
      <c r="I807" s="109">
        <f>ROUND(F807 * H807, 2)</f>
        <v>419.3</v>
      </c>
    </row>
    <row r="808" spans="1:9" ht="24.2" customHeight="1" x14ac:dyDescent="0.2">
      <c r="A808" s="24" t="s">
        <v>1688</v>
      </c>
      <c r="B808" s="24"/>
      <c r="C808" s="24"/>
      <c r="D808" s="25" t="s">
        <v>679</v>
      </c>
      <c r="E808" s="24"/>
      <c r="F808" s="26"/>
      <c r="G808" s="27"/>
      <c r="H808" s="106"/>
      <c r="I808" s="117">
        <f>SUM(I809:I810)</f>
        <v>55202.450000000004</v>
      </c>
    </row>
    <row r="809" spans="1:9" ht="26.1" customHeight="1" x14ac:dyDescent="0.2">
      <c r="A809" s="31" t="s">
        <v>1689</v>
      </c>
      <c r="B809" s="13">
        <v>9827</v>
      </c>
      <c r="C809" s="12" t="s">
        <v>24</v>
      </c>
      <c r="D809" s="17" t="s">
        <v>680</v>
      </c>
      <c r="E809" s="14" t="s">
        <v>95</v>
      </c>
      <c r="F809" s="20">
        <v>69.849999999999994</v>
      </c>
      <c r="G809" s="22">
        <v>566.92999999999995</v>
      </c>
      <c r="H809" s="109">
        <f>ROUND(G809 * (1 + 29.9 / 100), 2)</f>
        <v>736.44</v>
      </c>
      <c r="I809" s="109">
        <f>ROUND(F809 * H809, 2)</f>
        <v>51440.33</v>
      </c>
    </row>
    <row r="810" spans="1:9" ht="24.2" customHeight="1" x14ac:dyDescent="0.2">
      <c r="A810" s="31" t="s">
        <v>1690</v>
      </c>
      <c r="B810" s="13" t="s">
        <v>2440</v>
      </c>
      <c r="C810" s="12" t="s">
        <v>47</v>
      </c>
      <c r="D810" s="17" t="s">
        <v>654</v>
      </c>
      <c r="E810" s="14" t="s">
        <v>589</v>
      </c>
      <c r="F810" s="20">
        <v>2</v>
      </c>
      <c r="G810" s="23">
        <v>1448.08</v>
      </c>
      <c r="H810" s="109">
        <f>ROUND(G810 * (1 + 29.9 / 100), 2)</f>
        <v>1881.06</v>
      </c>
      <c r="I810" s="109">
        <f>ROUND(F810 * H810, 2)</f>
        <v>3762.12</v>
      </c>
    </row>
    <row r="811" spans="1:9" ht="24.2" customHeight="1" x14ac:dyDescent="0.2">
      <c r="A811" s="24" t="s">
        <v>1691</v>
      </c>
      <c r="B811" s="24"/>
      <c r="C811" s="24"/>
      <c r="D811" s="25" t="s">
        <v>681</v>
      </c>
      <c r="E811" s="24"/>
      <c r="F811" s="26"/>
      <c r="G811" s="27"/>
      <c r="H811" s="106"/>
      <c r="I811" s="117">
        <f>SUM(I812:I816)</f>
        <v>1437067.1900000002</v>
      </c>
    </row>
    <row r="812" spans="1:9" ht="26.1" customHeight="1" x14ac:dyDescent="0.2">
      <c r="A812" s="31" t="s">
        <v>1692</v>
      </c>
      <c r="B812" s="13">
        <v>9827</v>
      </c>
      <c r="C812" s="12" t="s">
        <v>24</v>
      </c>
      <c r="D812" s="17" t="s">
        <v>680</v>
      </c>
      <c r="E812" s="14" t="s">
        <v>95</v>
      </c>
      <c r="F812" s="20">
        <v>1900.55</v>
      </c>
      <c r="G812" s="22">
        <v>566.92999999999995</v>
      </c>
      <c r="H812" s="109">
        <f>ROUND(G812 * (1 + 29.9 / 100), 2)</f>
        <v>736.44</v>
      </c>
      <c r="I812" s="109">
        <f>ROUND(F812 * H812, 2)</f>
        <v>1399641.04</v>
      </c>
    </row>
    <row r="813" spans="1:9" ht="24.2" customHeight="1" x14ac:dyDescent="0.2">
      <c r="A813" s="31" t="s">
        <v>1693</v>
      </c>
      <c r="B813" s="13" t="s">
        <v>2440</v>
      </c>
      <c r="C813" s="12" t="s">
        <v>47</v>
      </c>
      <c r="D813" s="17" t="s">
        <v>654</v>
      </c>
      <c r="E813" s="14" t="s">
        <v>589</v>
      </c>
      <c r="F813" s="20">
        <v>13</v>
      </c>
      <c r="G813" s="23">
        <v>1448.08</v>
      </c>
      <c r="H813" s="109">
        <f>ROUND(G813 * (1 + 29.9 / 100), 2)</f>
        <v>1881.06</v>
      </c>
      <c r="I813" s="109">
        <f>ROUND(F813 * H813, 2)</f>
        <v>24453.78</v>
      </c>
    </row>
    <row r="814" spans="1:9" ht="24.2" customHeight="1" x14ac:dyDescent="0.2">
      <c r="A814" s="31" t="s">
        <v>1694</v>
      </c>
      <c r="B814" s="13" t="s">
        <v>2458</v>
      </c>
      <c r="C814" s="12" t="s">
        <v>47</v>
      </c>
      <c r="D814" s="17" t="s">
        <v>682</v>
      </c>
      <c r="E814" s="14" t="s">
        <v>589</v>
      </c>
      <c r="F814" s="20">
        <v>3</v>
      </c>
      <c r="G814" s="23">
        <v>1225.6300000000001</v>
      </c>
      <c r="H814" s="109">
        <f>ROUND(G814 * (1 + 29.9 / 100), 2)</f>
        <v>1592.09</v>
      </c>
      <c r="I814" s="109">
        <f>ROUND(F814 * H814, 2)</f>
        <v>4776.2700000000004</v>
      </c>
    </row>
    <row r="815" spans="1:9" ht="24.2" customHeight="1" x14ac:dyDescent="0.2">
      <c r="A815" s="31" t="s">
        <v>1695</v>
      </c>
      <c r="B815" s="13" t="s">
        <v>2459</v>
      </c>
      <c r="C815" s="12" t="s">
        <v>47</v>
      </c>
      <c r="D815" s="17" t="s">
        <v>683</v>
      </c>
      <c r="E815" s="14" t="s">
        <v>589</v>
      </c>
      <c r="F815" s="20">
        <v>4</v>
      </c>
      <c r="G815" s="23">
        <v>1088.43</v>
      </c>
      <c r="H815" s="109">
        <f>ROUND(G815 * (1 + 29.9 / 100), 2)</f>
        <v>1413.87</v>
      </c>
      <c r="I815" s="109">
        <f>ROUND(F815 * H815, 2)</f>
        <v>5655.48</v>
      </c>
    </row>
    <row r="816" spans="1:9" ht="24.2" customHeight="1" x14ac:dyDescent="0.2">
      <c r="A816" s="31" t="s">
        <v>1696</v>
      </c>
      <c r="B816" s="13" t="s">
        <v>2460</v>
      </c>
      <c r="C816" s="12" t="s">
        <v>47</v>
      </c>
      <c r="D816" s="17" t="s">
        <v>684</v>
      </c>
      <c r="E816" s="14" t="s">
        <v>589</v>
      </c>
      <c r="F816" s="20">
        <v>1</v>
      </c>
      <c r="G816" s="23">
        <v>1955.83</v>
      </c>
      <c r="H816" s="109">
        <f>ROUND(G816 * (1 + 29.9 / 100), 2)</f>
        <v>2540.62</v>
      </c>
      <c r="I816" s="109">
        <f>ROUND(F816 * H816, 2)</f>
        <v>2540.62</v>
      </c>
    </row>
    <row r="817" spans="1:9" ht="26.1" customHeight="1" x14ac:dyDescent="0.2">
      <c r="A817" s="24" t="s">
        <v>1697</v>
      </c>
      <c r="B817" s="24"/>
      <c r="C817" s="24"/>
      <c r="D817" s="25" t="s">
        <v>685</v>
      </c>
      <c r="E817" s="24"/>
      <c r="F817" s="26"/>
      <c r="G817" s="27"/>
      <c r="H817" s="106"/>
      <c r="I817" s="117">
        <f>SUM(I818:I829)</f>
        <v>96763.47</v>
      </c>
    </row>
    <row r="818" spans="1:9" ht="24.2" customHeight="1" x14ac:dyDescent="0.2">
      <c r="A818" s="31" t="s">
        <v>1698</v>
      </c>
      <c r="B818" s="13" t="s">
        <v>2444</v>
      </c>
      <c r="C818" s="12" t="s">
        <v>47</v>
      </c>
      <c r="D818" s="17" t="s">
        <v>660</v>
      </c>
      <c r="E818" s="14" t="s">
        <v>589</v>
      </c>
      <c r="F818" s="20">
        <v>3</v>
      </c>
      <c r="G818" s="23">
        <v>2490.02</v>
      </c>
      <c r="H818" s="109">
        <f t="shared" ref="H818:H829" si="78">ROUND(G818 * (1 + 29.9 / 100), 2)</f>
        <v>3234.54</v>
      </c>
      <c r="I818" s="109">
        <f t="shared" ref="I818:I829" si="79">ROUND(F818 * H818, 2)</f>
        <v>9703.6200000000008</v>
      </c>
    </row>
    <row r="819" spans="1:9" ht="24.2" customHeight="1" x14ac:dyDescent="0.2">
      <c r="A819" s="31" t="s">
        <v>1699</v>
      </c>
      <c r="B819" s="13" t="s">
        <v>2461</v>
      </c>
      <c r="C819" s="12" t="s">
        <v>47</v>
      </c>
      <c r="D819" s="17" t="s">
        <v>686</v>
      </c>
      <c r="E819" s="14" t="s">
        <v>589</v>
      </c>
      <c r="F819" s="20">
        <v>6</v>
      </c>
      <c r="G819" s="23">
        <v>4646.8100000000004</v>
      </c>
      <c r="H819" s="109">
        <f t="shared" si="78"/>
        <v>6036.21</v>
      </c>
      <c r="I819" s="109">
        <f t="shared" si="79"/>
        <v>36217.26</v>
      </c>
    </row>
    <row r="820" spans="1:9" ht="24.2" customHeight="1" x14ac:dyDescent="0.2">
      <c r="A820" s="31" t="s">
        <v>1700</v>
      </c>
      <c r="B820" s="13" t="s">
        <v>2411</v>
      </c>
      <c r="C820" s="12" t="s">
        <v>47</v>
      </c>
      <c r="D820" s="17" t="s">
        <v>619</v>
      </c>
      <c r="E820" s="14" t="s">
        <v>589</v>
      </c>
      <c r="F820" s="20">
        <v>3</v>
      </c>
      <c r="G820" s="23">
        <v>3651.01</v>
      </c>
      <c r="H820" s="109">
        <f t="shared" si="78"/>
        <v>4742.66</v>
      </c>
      <c r="I820" s="109">
        <f t="shared" si="79"/>
        <v>14227.98</v>
      </c>
    </row>
    <row r="821" spans="1:9" ht="24.2" customHeight="1" x14ac:dyDescent="0.2">
      <c r="A821" s="31" t="s">
        <v>1701</v>
      </c>
      <c r="B821" s="13" t="s">
        <v>2412</v>
      </c>
      <c r="C821" s="12" t="s">
        <v>47</v>
      </c>
      <c r="D821" s="17" t="s">
        <v>620</v>
      </c>
      <c r="E821" s="14" t="s">
        <v>589</v>
      </c>
      <c r="F821" s="20">
        <v>3</v>
      </c>
      <c r="G821" s="23">
        <v>319.94</v>
      </c>
      <c r="H821" s="109">
        <f t="shared" si="78"/>
        <v>415.6</v>
      </c>
      <c r="I821" s="109">
        <f t="shared" si="79"/>
        <v>1246.8</v>
      </c>
    </row>
    <row r="822" spans="1:9" ht="39" customHeight="1" x14ac:dyDescent="0.2">
      <c r="A822" s="31" t="s">
        <v>1702</v>
      </c>
      <c r="B822" s="13" t="s">
        <v>2413</v>
      </c>
      <c r="C822" s="12" t="s">
        <v>47</v>
      </c>
      <c r="D822" s="17" t="s">
        <v>621</v>
      </c>
      <c r="E822" s="14" t="s">
        <v>589</v>
      </c>
      <c r="F822" s="20">
        <v>3</v>
      </c>
      <c r="G822" s="23">
        <v>752.97</v>
      </c>
      <c r="H822" s="109">
        <f t="shared" si="78"/>
        <v>978.11</v>
      </c>
      <c r="I822" s="109">
        <f t="shared" si="79"/>
        <v>2934.33</v>
      </c>
    </row>
    <row r="823" spans="1:9" ht="39" customHeight="1" x14ac:dyDescent="0.2">
      <c r="A823" s="31" t="s">
        <v>1703</v>
      </c>
      <c r="B823" s="13" t="s">
        <v>2462</v>
      </c>
      <c r="C823" s="12" t="s">
        <v>47</v>
      </c>
      <c r="D823" s="17" t="s">
        <v>687</v>
      </c>
      <c r="E823" s="14" t="s">
        <v>589</v>
      </c>
      <c r="F823" s="20">
        <v>3</v>
      </c>
      <c r="G823" s="23">
        <v>4913.12</v>
      </c>
      <c r="H823" s="109">
        <f t="shared" si="78"/>
        <v>6382.14</v>
      </c>
      <c r="I823" s="109">
        <f t="shared" si="79"/>
        <v>19146.419999999998</v>
      </c>
    </row>
    <row r="824" spans="1:9" ht="26.1" customHeight="1" x14ac:dyDescent="0.2">
      <c r="A824" s="31" t="s">
        <v>1704</v>
      </c>
      <c r="B824" s="13" t="s">
        <v>2451</v>
      </c>
      <c r="C824" s="12" t="s">
        <v>47</v>
      </c>
      <c r="D824" s="17" t="s">
        <v>668</v>
      </c>
      <c r="E824" s="14" t="s">
        <v>589</v>
      </c>
      <c r="F824" s="20">
        <v>3</v>
      </c>
      <c r="G824" s="23">
        <v>221.79</v>
      </c>
      <c r="H824" s="109">
        <f t="shared" si="78"/>
        <v>288.11</v>
      </c>
      <c r="I824" s="109">
        <f t="shared" si="79"/>
        <v>864.33</v>
      </c>
    </row>
    <row r="825" spans="1:9" ht="24.2" customHeight="1" x14ac:dyDescent="0.2">
      <c r="A825" s="31" t="s">
        <v>1705</v>
      </c>
      <c r="B825" s="13" t="s">
        <v>2463</v>
      </c>
      <c r="C825" s="12" t="s">
        <v>47</v>
      </c>
      <c r="D825" s="17" t="s">
        <v>688</v>
      </c>
      <c r="E825" s="14" t="s">
        <v>589</v>
      </c>
      <c r="F825" s="20">
        <v>3</v>
      </c>
      <c r="G825" s="23">
        <v>2069.6799999999998</v>
      </c>
      <c r="H825" s="109">
        <f t="shared" si="78"/>
        <v>2688.51</v>
      </c>
      <c r="I825" s="109">
        <f t="shared" si="79"/>
        <v>8065.53</v>
      </c>
    </row>
    <row r="826" spans="1:9" ht="24.2" customHeight="1" x14ac:dyDescent="0.2">
      <c r="A826" s="31" t="s">
        <v>1706</v>
      </c>
      <c r="B826" s="13" t="s">
        <v>2424</v>
      </c>
      <c r="C826" s="12" t="s">
        <v>47</v>
      </c>
      <c r="D826" s="17" t="s">
        <v>635</v>
      </c>
      <c r="E826" s="14" t="s">
        <v>589</v>
      </c>
      <c r="F826" s="20">
        <v>6</v>
      </c>
      <c r="G826" s="23">
        <v>11.25</v>
      </c>
      <c r="H826" s="109">
        <f t="shared" si="78"/>
        <v>14.61</v>
      </c>
      <c r="I826" s="109">
        <f t="shared" si="79"/>
        <v>87.66</v>
      </c>
    </row>
    <row r="827" spans="1:9" ht="24.2" customHeight="1" x14ac:dyDescent="0.2">
      <c r="A827" s="31" t="s">
        <v>1707</v>
      </c>
      <c r="B827" s="13" t="s">
        <v>2428</v>
      </c>
      <c r="C827" s="12" t="s">
        <v>47</v>
      </c>
      <c r="D827" s="17" t="s">
        <v>639</v>
      </c>
      <c r="E827" s="14" t="s">
        <v>589</v>
      </c>
      <c r="F827" s="20">
        <v>24</v>
      </c>
      <c r="G827" s="23">
        <v>18.059999999999999</v>
      </c>
      <c r="H827" s="109">
        <f t="shared" si="78"/>
        <v>23.46</v>
      </c>
      <c r="I827" s="109">
        <f t="shared" si="79"/>
        <v>563.04</v>
      </c>
    </row>
    <row r="828" spans="1:9" ht="24.2" customHeight="1" x14ac:dyDescent="0.2">
      <c r="A828" s="31" t="s">
        <v>1708</v>
      </c>
      <c r="B828" s="13" t="s">
        <v>2426</v>
      </c>
      <c r="C828" s="12" t="s">
        <v>47</v>
      </c>
      <c r="D828" s="17" t="s">
        <v>637</v>
      </c>
      <c r="E828" s="14" t="s">
        <v>589</v>
      </c>
      <c r="F828" s="20">
        <v>6</v>
      </c>
      <c r="G828" s="23">
        <v>103.92</v>
      </c>
      <c r="H828" s="109">
        <f t="shared" si="78"/>
        <v>134.99</v>
      </c>
      <c r="I828" s="109">
        <f t="shared" si="79"/>
        <v>809.94</v>
      </c>
    </row>
    <row r="829" spans="1:9" ht="24.2" customHeight="1" x14ac:dyDescent="0.2">
      <c r="A829" s="31" t="s">
        <v>1709</v>
      </c>
      <c r="B829" s="13" t="s">
        <v>2430</v>
      </c>
      <c r="C829" s="12" t="s">
        <v>47</v>
      </c>
      <c r="D829" s="17" t="s">
        <v>641</v>
      </c>
      <c r="E829" s="14" t="s">
        <v>589</v>
      </c>
      <c r="F829" s="20">
        <v>72</v>
      </c>
      <c r="G829" s="23">
        <v>30.97</v>
      </c>
      <c r="H829" s="109">
        <f t="shared" si="78"/>
        <v>40.229999999999997</v>
      </c>
      <c r="I829" s="109">
        <f t="shared" si="79"/>
        <v>2896.56</v>
      </c>
    </row>
    <row r="830" spans="1:9" ht="26.1" customHeight="1" x14ac:dyDescent="0.2">
      <c r="A830" s="24" t="s">
        <v>1710</v>
      </c>
      <c r="B830" s="24"/>
      <c r="C830" s="24"/>
      <c r="D830" s="25" t="s">
        <v>689</v>
      </c>
      <c r="E830" s="24"/>
      <c r="F830" s="26"/>
      <c r="G830" s="27"/>
      <c r="H830" s="106"/>
      <c r="I830" s="117">
        <f>SUM(I831:I842)</f>
        <v>65193.87</v>
      </c>
    </row>
    <row r="831" spans="1:9" ht="24.2" customHeight="1" x14ac:dyDescent="0.2">
      <c r="A831" s="31" t="s">
        <v>1711</v>
      </c>
      <c r="B831" s="13" t="s">
        <v>2464</v>
      </c>
      <c r="C831" s="12" t="s">
        <v>47</v>
      </c>
      <c r="D831" s="17" t="s">
        <v>690</v>
      </c>
      <c r="E831" s="14" t="s">
        <v>589</v>
      </c>
      <c r="F831" s="20">
        <v>3</v>
      </c>
      <c r="G831" s="23">
        <v>661.03</v>
      </c>
      <c r="H831" s="109">
        <f t="shared" ref="H831:H842" si="80">ROUND(G831 * (1 + 29.9 / 100), 2)</f>
        <v>858.68</v>
      </c>
      <c r="I831" s="109">
        <f t="shared" ref="I831:I842" si="81">ROUND(F831 * H831, 2)</f>
        <v>2576.04</v>
      </c>
    </row>
    <row r="832" spans="1:9" ht="24.2" customHeight="1" x14ac:dyDescent="0.2">
      <c r="A832" s="31" t="s">
        <v>1712</v>
      </c>
      <c r="B832" s="13" t="s">
        <v>2465</v>
      </c>
      <c r="C832" s="12" t="s">
        <v>47</v>
      </c>
      <c r="D832" s="17" t="s">
        <v>691</v>
      </c>
      <c r="E832" s="14" t="s">
        <v>589</v>
      </c>
      <c r="F832" s="20">
        <v>3</v>
      </c>
      <c r="G832" s="23">
        <v>356.6</v>
      </c>
      <c r="H832" s="109">
        <f t="shared" si="80"/>
        <v>463.22</v>
      </c>
      <c r="I832" s="109">
        <f t="shared" si="81"/>
        <v>1389.66</v>
      </c>
    </row>
    <row r="833" spans="1:9" ht="24.2" customHeight="1" x14ac:dyDescent="0.2">
      <c r="A833" s="31" t="s">
        <v>1713</v>
      </c>
      <c r="B833" s="13" t="s">
        <v>2466</v>
      </c>
      <c r="C833" s="12" t="s">
        <v>47</v>
      </c>
      <c r="D833" s="17" t="s">
        <v>692</v>
      </c>
      <c r="E833" s="14" t="s">
        <v>589</v>
      </c>
      <c r="F833" s="20">
        <v>3</v>
      </c>
      <c r="G833" s="23">
        <v>349.39</v>
      </c>
      <c r="H833" s="109">
        <f t="shared" si="80"/>
        <v>453.86</v>
      </c>
      <c r="I833" s="109">
        <f t="shared" si="81"/>
        <v>1361.58</v>
      </c>
    </row>
    <row r="834" spans="1:9" ht="24.2" customHeight="1" x14ac:dyDescent="0.2">
      <c r="A834" s="31" t="s">
        <v>1714</v>
      </c>
      <c r="B834" s="13" t="s">
        <v>2467</v>
      </c>
      <c r="C834" s="12" t="s">
        <v>47</v>
      </c>
      <c r="D834" s="17" t="s">
        <v>693</v>
      </c>
      <c r="E834" s="14" t="s">
        <v>589</v>
      </c>
      <c r="F834" s="20">
        <v>3</v>
      </c>
      <c r="G834" s="23">
        <v>2365.6799999999998</v>
      </c>
      <c r="H834" s="109">
        <f t="shared" si="80"/>
        <v>3073.02</v>
      </c>
      <c r="I834" s="109">
        <f t="shared" si="81"/>
        <v>9219.06</v>
      </c>
    </row>
    <row r="835" spans="1:9" ht="39" customHeight="1" x14ac:dyDescent="0.2">
      <c r="A835" s="31" t="s">
        <v>1715</v>
      </c>
      <c r="B835" s="13" t="s">
        <v>2468</v>
      </c>
      <c r="C835" s="12" t="s">
        <v>47</v>
      </c>
      <c r="D835" s="17" t="s">
        <v>694</v>
      </c>
      <c r="E835" s="14" t="s">
        <v>589</v>
      </c>
      <c r="F835" s="20">
        <v>3</v>
      </c>
      <c r="G835" s="23">
        <v>1019.91</v>
      </c>
      <c r="H835" s="109">
        <f t="shared" si="80"/>
        <v>1324.86</v>
      </c>
      <c r="I835" s="109">
        <f t="shared" si="81"/>
        <v>3974.58</v>
      </c>
    </row>
    <row r="836" spans="1:9" ht="24.2" customHeight="1" x14ac:dyDescent="0.2">
      <c r="A836" s="31" t="s">
        <v>1716</v>
      </c>
      <c r="B836" s="13" t="s">
        <v>2469</v>
      </c>
      <c r="C836" s="12" t="s">
        <v>47</v>
      </c>
      <c r="D836" s="17" t="s">
        <v>695</v>
      </c>
      <c r="E836" s="14" t="s">
        <v>589</v>
      </c>
      <c r="F836" s="20">
        <v>3</v>
      </c>
      <c r="G836" s="23">
        <v>301.72000000000003</v>
      </c>
      <c r="H836" s="109">
        <f t="shared" si="80"/>
        <v>391.93</v>
      </c>
      <c r="I836" s="109">
        <f t="shared" si="81"/>
        <v>1175.79</v>
      </c>
    </row>
    <row r="837" spans="1:9" ht="26.1" customHeight="1" x14ac:dyDescent="0.2">
      <c r="A837" s="31" t="s">
        <v>1717</v>
      </c>
      <c r="B837" s="13" t="s">
        <v>2451</v>
      </c>
      <c r="C837" s="12" t="s">
        <v>47</v>
      </c>
      <c r="D837" s="17" t="s">
        <v>668</v>
      </c>
      <c r="E837" s="14" t="s">
        <v>589</v>
      </c>
      <c r="F837" s="20">
        <v>3</v>
      </c>
      <c r="G837" s="23">
        <v>221.79</v>
      </c>
      <c r="H837" s="109">
        <f t="shared" si="80"/>
        <v>288.11</v>
      </c>
      <c r="I837" s="109">
        <f t="shared" si="81"/>
        <v>864.33</v>
      </c>
    </row>
    <row r="838" spans="1:9" ht="24.2" customHeight="1" x14ac:dyDescent="0.2">
      <c r="A838" s="31" t="s">
        <v>1718</v>
      </c>
      <c r="B838" s="13" t="s">
        <v>2463</v>
      </c>
      <c r="C838" s="12" t="s">
        <v>47</v>
      </c>
      <c r="D838" s="17" t="s">
        <v>688</v>
      </c>
      <c r="E838" s="14" t="s">
        <v>589</v>
      </c>
      <c r="F838" s="20">
        <v>15</v>
      </c>
      <c r="G838" s="23">
        <v>2069.6799999999998</v>
      </c>
      <c r="H838" s="109">
        <f t="shared" si="80"/>
        <v>2688.51</v>
      </c>
      <c r="I838" s="109">
        <f t="shared" si="81"/>
        <v>40327.65</v>
      </c>
    </row>
    <row r="839" spans="1:9" ht="24.2" customHeight="1" x14ac:dyDescent="0.2">
      <c r="A839" s="31" t="s">
        <v>1719</v>
      </c>
      <c r="B839" s="13" t="s">
        <v>2470</v>
      </c>
      <c r="C839" s="12" t="s">
        <v>47</v>
      </c>
      <c r="D839" s="17" t="s">
        <v>696</v>
      </c>
      <c r="E839" s="14" t="s">
        <v>589</v>
      </c>
      <c r="F839" s="20">
        <v>120</v>
      </c>
      <c r="G839" s="23">
        <v>15.45</v>
      </c>
      <c r="H839" s="109">
        <f t="shared" si="80"/>
        <v>20.07</v>
      </c>
      <c r="I839" s="109">
        <f t="shared" si="81"/>
        <v>2408.4</v>
      </c>
    </row>
    <row r="840" spans="1:9" ht="24.2" customHeight="1" x14ac:dyDescent="0.2">
      <c r="A840" s="31" t="s">
        <v>1720</v>
      </c>
      <c r="B840" s="13" t="s">
        <v>2471</v>
      </c>
      <c r="C840" s="12" t="s">
        <v>47</v>
      </c>
      <c r="D840" s="17" t="s">
        <v>697</v>
      </c>
      <c r="E840" s="14" t="s">
        <v>589</v>
      </c>
      <c r="F840" s="20">
        <v>3</v>
      </c>
      <c r="G840" s="23">
        <v>18.059999999999999</v>
      </c>
      <c r="H840" s="109">
        <f t="shared" si="80"/>
        <v>23.46</v>
      </c>
      <c r="I840" s="109">
        <f t="shared" si="81"/>
        <v>70.38</v>
      </c>
    </row>
    <row r="841" spans="1:9" ht="24.2" customHeight="1" x14ac:dyDescent="0.2">
      <c r="A841" s="31" t="s">
        <v>1721</v>
      </c>
      <c r="B841" s="13" t="s">
        <v>2472</v>
      </c>
      <c r="C841" s="12" t="s">
        <v>47</v>
      </c>
      <c r="D841" s="17" t="s">
        <v>698</v>
      </c>
      <c r="E841" s="14" t="s">
        <v>589</v>
      </c>
      <c r="F841" s="20">
        <v>24</v>
      </c>
      <c r="G841" s="23">
        <v>22.46</v>
      </c>
      <c r="H841" s="109">
        <f t="shared" si="80"/>
        <v>29.18</v>
      </c>
      <c r="I841" s="109">
        <f t="shared" si="81"/>
        <v>700.32</v>
      </c>
    </row>
    <row r="842" spans="1:9" ht="24.2" customHeight="1" x14ac:dyDescent="0.2">
      <c r="A842" s="31" t="s">
        <v>1722</v>
      </c>
      <c r="B842" s="13" t="s">
        <v>2429</v>
      </c>
      <c r="C842" s="12" t="s">
        <v>47</v>
      </c>
      <c r="D842" s="17" t="s">
        <v>640</v>
      </c>
      <c r="E842" s="14" t="s">
        <v>589</v>
      </c>
      <c r="F842" s="20">
        <v>48</v>
      </c>
      <c r="G842" s="23">
        <v>18.059999999999999</v>
      </c>
      <c r="H842" s="109">
        <f t="shared" si="80"/>
        <v>23.46</v>
      </c>
      <c r="I842" s="109">
        <f t="shared" si="81"/>
        <v>1126.08</v>
      </c>
    </row>
    <row r="843" spans="1:9" ht="26.1" customHeight="1" x14ac:dyDescent="0.2">
      <c r="A843" s="24" t="s">
        <v>1723</v>
      </c>
      <c r="B843" s="24"/>
      <c r="C843" s="24"/>
      <c r="D843" s="25" t="s">
        <v>699</v>
      </c>
      <c r="E843" s="24"/>
      <c r="F843" s="26"/>
      <c r="G843" s="27"/>
      <c r="H843" s="106"/>
      <c r="I843" s="117">
        <f>SUM(I844:I854)</f>
        <v>125976.71</v>
      </c>
    </row>
    <row r="844" spans="1:9" ht="24.2" customHeight="1" x14ac:dyDescent="0.2">
      <c r="A844" s="31" t="s">
        <v>1724</v>
      </c>
      <c r="B844" s="13" t="s">
        <v>2444</v>
      </c>
      <c r="C844" s="12" t="s">
        <v>47</v>
      </c>
      <c r="D844" s="17" t="s">
        <v>660</v>
      </c>
      <c r="E844" s="14" t="s">
        <v>589</v>
      </c>
      <c r="F844" s="20">
        <v>1</v>
      </c>
      <c r="G844" s="23">
        <v>2490.02</v>
      </c>
      <c r="H844" s="109">
        <f t="shared" ref="H844:H854" si="82">ROUND(G844 * (1 + 29.9 / 100), 2)</f>
        <v>3234.54</v>
      </c>
      <c r="I844" s="109">
        <f t="shared" ref="I844:I854" si="83">ROUND(F844 * H844, 2)</f>
        <v>3234.54</v>
      </c>
    </row>
    <row r="845" spans="1:9" ht="26.1" customHeight="1" x14ac:dyDescent="0.2">
      <c r="A845" s="31" t="s">
        <v>1725</v>
      </c>
      <c r="B845" s="13">
        <v>9828</v>
      </c>
      <c r="C845" s="12" t="s">
        <v>24</v>
      </c>
      <c r="D845" s="17" t="s">
        <v>700</v>
      </c>
      <c r="E845" s="14" t="s">
        <v>95</v>
      </c>
      <c r="F845" s="20">
        <v>2</v>
      </c>
      <c r="G845" s="22">
        <v>154.75</v>
      </c>
      <c r="H845" s="109">
        <f t="shared" si="82"/>
        <v>201.02</v>
      </c>
      <c r="I845" s="109">
        <f t="shared" si="83"/>
        <v>402.04</v>
      </c>
    </row>
    <row r="846" spans="1:9" ht="26.1" customHeight="1" x14ac:dyDescent="0.2">
      <c r="A846" s="31" t="s">
        <v>1726</v>
      </c>
      <c r="B846" s="13" t="s">
        <v>2406</v>
      </c>
      <c r="C846" s="12" t="s">
        <v>47</v>
      </c>
      <c r="D846" s="17" t="s">
        <v>614</v>
      </c>
      <c r="E846" s="14" t="s">
        <v>589</v>
      </c>
      <c r="F846" s="20">
        <v>2</v>
      </c>
      <c r="G846" s="23">
        <v>4276.1400000000003</v>
      </c>
      <c r="H846" s="109">
        <f t="shared" si="82"/>
        <v>5554.71</v>
      </c>
      <c r="I846" s="109">
        <f t="shared" si="83"/>
        <v>11109.42</v>
      </c>
    </row>
    <row r="847" spans="1:9" ht="24.2" customHeight="1" x14ac:dyDescent="0.2">
      <c r="A847" s="31" t="s">
        <v>1727</v>
      </c>
      <c r="B847" s="13" t="s">
        <v>2405</v>
      </c>
      <c r="C847" s="12" t="s">
        <v>47</v>
      </c>
      <c r="D847" s="17" t="s">
        <v>613</v>
      </c>
      <c r="E847" s="14" t="s">
        <v>589</v>
      </c>
      <c r="F847" s="20">
        <v>2</v>
      </c>
      <c r="G847" s="23">
        <v>1823.29</v>
      </c>
      <c r="H847" s="109">
        <f t="shared" si="82"/>
        <v>2368.4499999999998</v>
      </c>
      <c r="I847" s="109">
        <f t="shared" si="83"/>
        <v>4736.8999999999996</v>
      </c>
    </row>
    <row r="848" spans="1:9" ht="39" customHeight="1" x14ac:dyDescent="0.2">
      <c r="A848" s="31" t="s">
        <v>1728</v>
      </c>
      <c r="B848" s="13" t="s">
        <v>2473</v>
      </c>
      <c r="C848" s="12" t="s">
        <v>47</v>
      </c>
      <c r="D848" s="17" t="s">
        <v>701</v>
      </c>
      <c r="E848" s="14" t="s">
        <v>589</v>
      </c>
      <c r="F848" s="20">
        <v>2</v>
      </c>
      <c r="G848" s="23">
        <v>8573.7099999999991</v>
      </c>
      <c r="H848" s="109">
        <f t="shared" si="82"/>
        <v>11137.25</v>
      </c>
      <c r="I848" s="109">
        <f t="shared" si="83"/>
        <v>22274.5</v>
      </c>
    </row>
    <row r="849" spans="1:9" ht="24.2" customHeight="1" x14ac:dyDescent="0.2">
      <c r="A849" s="31" t="s">
        <v>1729</v>
      </c>
      <c r="B849" s="13" t="s">
        <v>2474</v>
      </c>
      <c r="C849" s="12" t="s">
        <v>47</v>
      </c>
      <c r="D849" s="17" t="s">
        <v>702</v>
      </c>
      <c r="E849" s="14" t="s">
        <v>589</v>
      </c>
      <c r="F849" s="20">
        <v>1</v>
      </c>
      <c r="G849" s="23">
        <v>10133.709999999999</v>
      </c>
      <c r="H849" s="109">
        <f t="shared" si="82"/>
        <v>13163.69</v>
      </c>
      <c r="I849" s="109">
        <f t="shared" si="83"/>
        <v>13163.69</v>
      </c>
    </row>
    <row r="850" spans="1:9" ht="24.2" customHeight="1" x14ac:dyDescent="0.2">
      <c r="A850" s="31" t="s">
        <v>1730</v>
      </c>
      <c r="B850" s="13" t="s">
        <v>2475</v>
      </c>
      <c r="C850" s="12" t="s">
        <v>47</v>
      </c>
      <c r="D850" s="17" t="s">
        <v>703</v>
      </c>
      <c r="E850" s="14" t="s">
        <v>95</v>
      </c>
      <c r="F850" s="20">
        <v>30</v>
      </c>
      <c r="G850" s="23">
        <v>1609.44</v>
      </c>
      <c r="H850" s="109">
        <f t="shared" si="82"/>
        <v>2090.66</v>
      </c>
      <c r="I850" s="109">
        <f t="shared" si="83"/>
        <v>62719.8</v>
      </c>
    </row>
    <row r="851" spans="1:9" ht="26.1" customHeight="1" x14ac:dyDescent="0.2">
      <c r="A851" s="31" t="s">
        <v>1731</v>
      </c>
      <c r="B851" s="13" t="s">
        <v>2476</v>
      </c>
      <c r="C851" s="12" t="s">
        <v>47</v>
      </c>
      <c r="D851" s="17" t="s">
        <v>704</v>
      </c>
      <c r="E851" s="14" t="s">
        <v>589</v>
      </c>
      <c r="F851" s="20">
        <v>1</v>
      </c>
      <c r="G851" s="23">
        <v>3655.61</v>
      </c>
      <c r="H851" s="109">
        <f t="shared" si="82"/>
        <v>4748.6400000000003</v>
      </c>
      <c r="I851" s="109">
        <f t="shared" si="83"/>
        <v>4748.6400000000003</v>
      </c>
    </row>
    <row r="852" spans="1:9" ht="26.1" customHeight="1" x14ac:dyDescent="0.2">
      <c r="A852" s="31" t="s">
        <v>1732</v>
      </c>
      <c r="B852" s="13" t="s">
        <v>2451</v>
      </c>
      <c r="C852" s="12" t="s">
        <v>47</v>
      </c>
      <c r="D852" s="17" t="s">
        <v>668</v>
      </c>
      <c r="E852" s="14" t="s">
        <v>589</v>
      </c>
      <c r="F852" s="20">
        <v>2</v>
      </c>
      <c r="G852" s="23">
        <v>221.79</v>
      </c>
      <c r="H852" s="109">
        <f t="shared" si="82"/>
        <v>288.11</v>
      </c>
      <c r="I852" s="109">
        <f t="shared" si="83"/>
        <v>576.22</v>
      </c>
    </row>
    <row r="853" spans="1:9" ht="24.2" customHeight="1" x14ac:dyDescent="0.2">
      <c r="A853" s="31" t="s">
        <v>1733</v>
      </c>
      <c r="B853" s="13" t="s">
        <v>2426</v>
      </c>
      <c r="C853" s="12" t="s">
        <v>47</v>
      </c>
      <c r="D853" s="17" t="s">
        <v>637</v>
      </c>
      <c r="E853" s="14" t="s">
        <v>589</v>
      </c>
      <c r="F853" s="20">
        <v>8</v>
      </c>
      <c r="G853" s="23">
        <v>103.92</v>
      </c>
      <c r="H853" s="109">
        <f t="shared" si="82"/>
        <v>134.99</v>
      </c>
      <c r="I853" s="109">
        <f t="shared" si="83"/>
        <v>1079.92</v>
      </c>
    </row>
    <row r="854" spans="1:9" ht="24.2" customHeight="1" x14ac:dyDescent="0.2">
      <c r="A854" s="31" t="s">
        <v>1734</v>
      </c>
      <c r="B854" s="13" t="s">
        <v>2430</v>
      </c>
      <c r="C854" s="12" t="s">
        <v>47</v>
      </c>
      <c r="D854" s="17" t="s">
        <v>641</v>
      </c>
      <c r="E854" s="14" t="s">
        <v>589</v>
      </c>
      <c r="F854" s="20">
        <v>48</v>
      </c>
      <c r="G854" s="23">
        <v>30.97</v>
      </c>
      <c r="H854" s="109">
        <f t="shared" si="82"/>
        <v>40.229999999999997</v>
      </c>
      <c r="I854" s="109">
        <f t="shared" si="83"/>
        <v>1931.04</v>
      </c>
    </row>
    <row r="855" spans="1:9" ht="24.2" customHeight="1" x14ac:dyDescent="0.2">
      <c r="A855" s="24" t="s">
        <v>1735</v>
      </c>
      <c r="B855" s="24"/>
      <c r="C855" s="24"/>
      <c r="D855" s="25" t="s">
        <v>705</v>
      </c>
      <c r="E855" s="24"/>
      <c r="F855" s="26"/>
      <c r="G855" s="27"/>
      <c r="H855" s="106"/>
      <c r="I855" s="117">
        <f>SUM(I856:I861)</f>
        <v>297.74</v>
      </c>
    </row>
    <row r="856" spans="1:9" ht="26.1" customHeight="1" x14ac:dyDescent="0.2">
      <c r="A856" s="31" t="s">
        <v>1736</v>
      </c>
      <c r="B856" s="13">
        <v>7139</v>
      </c>
      <c r="C856" s="12" t="s">
        <v>24</v>
      </c>
      <c r="D856" s="17" t="s">
        <v>706</v>
      </c>
      <c r="E856" s="14" t="s">
        <v>106</v>
      </c>
      <c r="F856" s="20">
        <v>1</v>
      </c>
      <c r="G856" s="22">
        <v>1.34</v>
      </c>
      <c r="H856" s="109">
        <f t="shared" ref="H856:H861" si="84">ROUND(G856 * (1 + 29.9 / 100), 2)</f>
        <v>1.74</v>
      </c>
      <c r="I856" s="109">
        <f t="shared" ref="I856:I861" si="85">ROUND(F856 * H856, 2)</f>
        <v>1.74</v>
      </c>
    </row>
    <row r="857" spans="1:9" ht="24.2" customHeight="1" x14ac:dyDescent="0.2">
      <c r="A857" s="12" t="s">
        <v>1737</v>
      </c>
      <c r="B857" s="13">
        <v>3909</v>
      </c>
      <c r="C857" s="12" t="s">
        <v>24</v>
      </c>
      <c r="D857" s="17" t="s">
        <v>707</v>
      </c>
      <c r="E857" s="14" t="s">
        <v>106</v>
      </c>
      <c r="F857" s="20">
        <v>2</v>
      </c>
      <c r="G857" s="22">
        <v>7.8</v>
      </c>
      <c r="H857" s="109">
        <f t="shared" si="84"/>
        <v>10.130000000000001</v>
      </c>
      <c r="I857" s="109">
        <f t="shared" si="85"/>
        <v>20.260000000000002</v>
      </c>
    </row>
    <row r="858" spans="1:9" ht="26.1" customHeight="1" x14ac:dyDescent="0.2">
      <c r="A858" s="12" t="s">
        <v>1738</v>
      </c>
      <c r="B858" s="13">
        <v>21150</v>
      </c>
      <c r="C858" s="12" t="s">
        <v>24</v>
      </c>
      <c r="D858" s="17" t="s">
        <v>708</v>
      </c>
      <c r="E858" s="14" t="s">
        <v>95</v>
      </c>
      <c r="F858" s="20">
        <v>0.8</v>
      </c>
      <c r="G858" s="22">
        <v>60.53</v>
      </c>
      <c r="H858" s="109">
        <f t="shared" si="84"/>
        <v>78.63</v>
      </c>
      <c r="I858" s="109">
        <f t="shared" si="85"/>
        <v>62.9</v>
      </c>
    </row>
    <row r="859" spans="1:9" ht="26.1" customHeight="1" x14ac:dyDescent="0.2">
      <c r="A859" s="12" t="s">
        <v>1739</v>
      </c>
      <c r="B859" s="13">
        <v>3451</v>
      </c>
      <c r="C859" s="12" t="s">
        <v>24</v>
      </c>
      <c r="D859" s="17" t="s">
        <v>709</v>
      </c>
      <c r="E859" s="14" t="s">
        <v>106</v>
      </c>
      <c r="F859" s="20">
        <v>2</v>
      </c>
      <c r="G859" s="22">
        <v>10.98</v>
      </c>
      <c r="H859" s="109">
        <f t="shared" si="84"/>
        <v>14.26</v>
      </c>
      <c r="I859" s="109">
        <f t="shared" si="85"/>
        <v>28.52</v>
      </c>
    </row>
    <row r="860" spans="1:9" ht="24.2" customHeight="1" x14ac:dyDescent="0.2">
      <c r="A860" s="9" t="s">
        <v>1740</v>
      </c>
      <c r="B860" s="10">
        <v>190098</v>
      </c>
      <c r="C860" s="9" t="s">
        <v>400</v>
      </c>
      <c r="D860" s="16" t="s">
        <v>710</v>
      </c>
      <c r="E860" s="11" t="s">
        <v>106</v>
      </c>
      <c r="F860" s="19">
        <v>2</v>
      </c>
      <c r="G860" s="22">
        <v>69.22</v>
      </c>
      <c r="H860" s="100">
        <f t="shared" si="84"/>
        <v>89.92</v>
      </c>
      <c r="I860" s="100">
        <f t="shared" si="85"/>
        <v>179.84</v>
      </c>
    </row>
    <row r="861" spans="1:9" ht="26.1" customHeight="1" x14ac:dyDescent="0.2">
      <c r="A861" s="12" t="s">
        <v>1741</v>
      </c>
      <c r="B861" s="13">
        <v>39138</v>
      </c>
      <c r="C861" s="12" t="s">
        <v>24</v>
      </c>
      <c r="D861" s="17" t="s">
        <v>711</v>
      </c>
      <c r="E861" s="14" t="s">
        <v>106</v>
      </c>
      <c r="F861" s="20">
        <v>4</v>
      </c>
      <c r="G861" s="22">
        <v>0.86</v>
      </c>
      <c r="H861" s="109">
        <f t="shared" si="84"/>
        <v>1.1200000000000001</v>
      </c>
      <c r="I861" s="109">
        <f t="shared" si="85"/>
        <v>4.4800000000000004</v>
      </c>
    </row>
    <row r="862" spans="1:9" ht="24.2" customHeight="1" x14ac:dyDescent="0.2">
      <c r="A862" s="24" t="s">
        <v>1742</v>
      </c>
      <c r="B862" s="24"/>
      <c r="C862" s="24"/>
      <c r="D862" s="25" t="s">
        <v>712</v>
      </c>
      <c r="E862" s="24"/>
      <c r="F862" s="26"/>
      <c r="G862" s="27"/>
      <c r="H862" s="106"/>
      <c r="I862" s="117">
        <f>SUM(I863:I874)</f>
        <v>60524.179999999993</v>
      </c>
    </row>
    <row r="863" spans="1:9" ht="39" customHeight="1" x14ac:dyDescent="0.2">
      <c r="A863" s="9" t="s">
        <v>1743</v>
      </c>
      <c r="B863" s="10">
        <v>97886</v>
      </c>
      <c r="C863" s="9" t="s">
        <v>24</v>
      </c>
      <c r="D863" s="16" t="s">
        <v>713</v>
      </c>
      <c r="E863" s="11" t="s">
        <v>106</v>
      </c>
      <c r="F863" s="19">
        <v>4</v>
      </c>
      <c r="G863" s="22">
        <v>172.61</v>
      </c>
      <c r="H863" s="100">
        <f t="shared" ref="H863:H874" si="86">ROUND(G863 * (1 + 29.9 / 100), 2)</f>
        <v>224.22</v>
      </c>
      <c r="I863" s="100">
        <f t="shared" ref="I863:I874" si="87">ROUND(F863 * H863, 2)</f>
        <v>896.88</v>
      </c>
    </row>
    <row r="864" spans="1:9" ht="39" customHeight="1" x14ac:dyDescent="0.2">
      <c r="A864" s="9" t="s">
        <v>1744</v>
      </c>
      <c r="B864" s="10" t="s">
        <v>2477</v>
      </c>
      <c r="C864" s="9" t="s">
        <v>47</v>
      </c>
      <c r="D864" s="16" t="s">
        <v>714</v>
      </c>
      <c r="E864" s="11" t="s">
        <v>129</v>
      </c>
      <c r="F864" s="19">
        <v>6</v>
      </c>
      <c r="G864" s="22">
        <v>510.05</v>
      </c>
      <c r="H864" s="100">
        <f t="shared" si="86"/>
        <v>662.55</v>
      </c>
      <c r="I864" s="100">
        <f t="shared" si="87"/>
        <v>3975.3</v>
      </c>
    </row>
    <row r="865" spans="1:9" ht="39" customHeight="1" x14ac:dyDescent="0.2">
      <c r="A865" s="9" t="s">
        <v>1745</v>
      </c>
      <c r="B865" s="10" t="s">
        <v>2478</v>
      </c>
      <c r="C865" s="9" t="s">
        <v>47</v>
      </c>
      <c r="D865" s="16" t="s">
        <v>715</v>
      </c>
      <c r="E865" s="11" t="s">
        <v>129</v>
      </c>
      <c r="F865" s="19">
        <v>1</v>
      </c>
      <c r="G865" s="22">
        <v>1312.26</v>
      </c>
      <c r="H865" s="100">
        <f t="shared" si="86"/>
        <v>1704.63</v>
      </c>
      <c r="I865" s="100">
        <f t="shared" si="87"/>
        <v>1704.63</v>
      </c>
    </row>
    <row r="866" spans="1:9" ht="39" customHeight="1" x14ac:dyDescent="0.2">
      <c r="A866" s="9" t="s">
        <v>1746</v>
      </c>
      <c r="B866" s="10">
        <v>97881</v>
      </c>
      <c r="C866" s="9" t="s">
        <v>24</v>
      </c>
      <c r="D866" s="16" t="s">
        <v>716</v>
      </c>
      <c r="E866" s="11" t="s">
        <v>106</v>
      </c>
      <c r="F866" s="19">
        <v>25</v>
      </c>
      <c r="G866" s="22">
        <v>134.08000000000001</v>
      </c>
      <c r="H866" s="100">
        <f t="shared" si="86"/>
        <v>174.17</v>
      </c>
      <c r="I866" s="100">
        <f t="shared" si="87"/>
        <v>4354.25</v>
      </c>
    </row>
    <row r="867" spans="1:9" ht="26.1" customHeight="1" x14ac:dyDescent="0.2">
      <c r="A867" s="9" t="s">
        <v>1747</v>
      </c>
      <c r="B867" s="10">
        <v>102137</v>
      </c>
      <c r="C867" s="9" t="s">
        <v>24</v>
      </c>
      <c r="D867" s="16" t="s">
        <v>717</v>
      </c>
      <c r="E867" s="11" t="s">
        <v>106</v>
      </c>
      <c r="F867" s="19">
        <v>4</v>
      </c>
      <c r="G867" s="22">
        <v>76.930000000000007</v>
      </c>
      <c r="H867" s="100">
        <f t="shared" si="86"/>
        <v>99.93</v>
      </c>
      <c r="I867" s="100">
        <f t="shared" si="87"/>
        <v>399.72</v>
      </c>
    </row>
    <row r="868" spans="1:9" ht="26.1" customHeight="1" x14ac:dyDescent="0.2">
      <c r="A868" s="9" t="s">
        <v>1748</v>
      </c>
      <c r="B868" s="10" t="s">
        <v>2479</v>
      </c>
      <c r="C868" s="9" t="s">
        <v>47</v>
      </c>
      <c r="D868" s="16" t="s">
        <v>718</v>
      </c>
      <c r="E868" s="11" t="s">
        <v>129</v>
      </c>
      <c r="F868" s="19">
        <v>2</v>
      </c>
      <c r="G868" s="22">
        <v>129.53</v>
      </c>
      <c r="H868" s="100">
        <f t="shared" si="86"/>
        <v>168.26</v>
      </c>
      <c r="I868" s="100">
        <f t="shared" si="87"/>
        <v>336.52</v>
      </c>
    </row>
    <row r="869" spans="1:9" ht="52.15" customHeight="1" x14ac:dyDescent="0.2">
      <c r="A869" s="9" t="s">
        <v>1749</v>
      </c>
      <c r="B869" s="10">
        <v>102104</v>
      </c>
      <c r="C869" s="9" t="s">
        <v>24</v>
      </c>
      <c r="D869" s="16" t="s">
        <v>719</v>
      </c>
      <c r="E869" s="11" t="s">
        <v>106</v>
      </c>
      <c r="F869" s="19">
        <v>1</v>
      </c>
      <c r="G869" s="22">
        <v>14556.05</v>
      </c>
      <c r="H869" s="100">
        <f t="shared" si="86"/>
        <v>18908.310000000001</v>
      </c>
      <c r="I869" s="100">
        <f t="shared" si="87"/>
        <v>18908.310000000001</v>
      </c>
    </row>
    <row r="870" spans="1:9" ht="26.1" customHeight="1" x14ac:dyDescent="0.2">
      <c r="A870" s="9" t="s">
        <v>1750</v>
      </c>
      <c r="B870" s="10" t="s">
        <v>2480</v>
      </c>
      <c r="C870" s="9" t="s">
        <v>47</v>
      </c>
      <c r="D870" s="16" t="s">
        <v>720</v>
      </c>
      <c r="E870" s="11" t="s">
        <v>129</v>
      </c>
      <c r="F870" s="19">
        <v>1</v>
      </c>
      <c r="G870" s="22">
        <v>2102.2600000000002</v>
      </c>
      <c r="H870" s="100">
        <f t="shared" si="86"/>
        <v>2730.84</v>
      </c>
      <c r="I870" s="100">
        <f t="shared" si="87"/>
        <v>2730.84</v>
      </c>
    </row>
    <row r="871" spans="1:9" ht="24.2" customHeight="1" x14ac:dyDescent="0.2">
      <c r="A871" s="9" t="s">
        <v>1751</v>
      </c>
      <c r="B871" s="10" t="s">
        <v>2481</v>
      </c>
      <c r="C871" s="9" t="s">
        <v>47</v>
      </c>
      <c r="D871" s="16" t="s">
        <v>721</v>
      </c>
      <c r="E871" s="11" t="s">
        <v>129</v>
      </c>
      <c r="F871" s="19">
        <v>2</v>
      </c>
      <c r="G871" s="22">
        <v>190.18</v>
      </c>
      <c r="H871" s="100">
        <f t="shared" si="86"/>
        <v>247.04</v>
      </c>
      <c r="I871" s="100">
        <f t="shared" si="87"/>
        <v>494.08</v>
      </c>
    </row>
    <row r="872" spans="1:9" ht="24.2" customHeight="1" x14ac:dyDescent="0.2">
      <c r="A872" s="9" t="s">
        <v>1752</v>
      </c>
      <c r="B872" s="10" t="s">
        <v>2482</v>
      </c>
      <c r="C872" s="9" t="s">
        <v>47</v>
      </c>
      <c r="D872" s="16" t="s">
        <v>722</v>
      </c>
      <c r="E872" s="11" t="s">
        <v>129</v>
      </c>
      <c r="F872" s="19">
        <v>1</v>
      </c>
      <c r="G872" s="22">
        <v>428.8</v>
      </c>
      <c r="H872" s="100">
        <f t="shared" si="86"/>
        <v>557.01</v>
      </c>
      <c r="I872" s="100">
        <f t="shared" si="87"/>
        <v>557.01</v>
      </c>
    </row>
    <row r="873" spans="1:9" ht="24.2" customHeight="1" x14ac:dyDescent="0.2">
      <c r="A873" s="9" t="s">
        <v>1753</v>
      </c>
      <c r="B873" s="10" t="s">
        <v>2483</v>
      </c>
      <c r="C873" s="9" t="s">
        <v>47</v>
      </c>
      <c r="D873" s="16" t="s">
        <v>723</v>
      </c>
      <c r="E873" s="11" t="s">
        <v>129</v>
      </c>
      <c r="F873" s="19">
        <v>1</v>
      </c>
      <c r="G873" s="22">
        <v>857.6</v>
      </c>
      <c r="H873" s="100">
        <f t="shared" si="86"/>
        <v>1114.02</v>
      </c>
      <c r="I873" s="100">
        <f t="shared" si="87"/>
        <v>1114.02</v>
      </c>
    </row>
    <row r="874" spans="1:9" ht="24.2" customHeight="1" x14ac:dyDescent="0.2">
      <c r="A874" s="9" t="s">
        <v>1754</v>
      </c>
      <c r="B874" s="10" t="s">
        <v>2484</v>
      </c>
      <c r="C874" s="9" t="s">
        <v>47</v>
      </c>
      <c r="D874" s="16" t="s">
        <v>724</v>
      </c>
      <c r="E874" s="11" t="s">
        <v>129</v>
      </c>
      <c r="F874" s="19">
        <v>1</v>
      </c>
      <c r="G874" s="22">
        <v>19286.080000000002</v>
      </c>
      <c r="H874" s="100">
        <f t="shared" si="86"/>
        <v>25052.62</v>
      </c>
      <c r="I874" s="100">
        <f t="shared" si="87"/>
        <v>25052.62</v>
      </c>
    </row>
    <row r="875" spans="1:9" ht="24.2" customHeight="1" x14ac:dyDescent="0.2">
      <c r="A875" s="24" t="s">
        <v>1755</v>
      </c>
      <c r="B875" s="24"/>
      <c r="C875" s="24"/>
      <c r="D875" s="25" t="s">
        <v>725</v>
      </c>
      <c r="E875" s="24"/>
      <c r="F875" s="26"/>
      <c r="G875" s="27"/>
      <c r="H875" s="106"/>
      <c r="I875" s="117">
        <f>SUM(I876:I936)</f>
        <v>217014.86000000002</v>
      </c>
    </row>
    <row r="876" spans="1:9" ht="39" customHeight="1" x14ac:dyDescent="0.2">
      <c r="A876" s="31" t="s">
        <v>1756</v>
      </c>
      <c r="B876" s="13">
        <v>39247</v>
      </c>
      <c r="C876" s="12" t="s">
        <v>24</v>
      </c>
      <c r="D876" s="17" t="s">
        <v>726</v>
      </c>
      <c r="E876" s="14" t="s">
        <v>95</v>
      </c>
      <c r="F876" s="20">
        <v>70</v>
      </c>
      <c r="G876" s="22">
        <v>4.67</v>
      </c>
      <c r="H876" s="109">
        <f t="shared" ref="H876:H936" si="88">ROUND(G876 * (1 + 29.9 / 100), 2)</f>
        <v>6.07</v>
      </c>
      <c r="I876" s="109">
        <f t="shared" ref="I876:I936" si="89">ROUND(F876 * H876, 2)</f>
        <v>424.9</v>
      </c>
    </row>
    <row r="877" spans="1:9" ht="39" customHeight="1" x14ac:dyDescent="0.2">
      <c r="A877" s="12" t="s">
        <v>1757</v>
      </c>
      <c r="B877" s="13">
        <v>2446</v>
      </c>
      <c r="C877" s="12" t="s">
        <v>24</v>
      </c>
      <c r="D877" s="17" t="s">
        <v>727</v>
      </c>
      <c r="E877" s="14" t="s">
        <v>95</v>
      </c>
      <c r="F877" s="20">
        <v>20</v>
      </c>
      <c r="G877" s="22">
        <v>7.69</v>
      </c>
      <c r="H877" s="109">
        <f t="shared" si="88"/>
        <v>9.99</v>
      </c>
      <c r="I877" s="109">
        <f t="shared" si="89"/>
        <v>199.8</v>
      </c>
    </row>
    <row r="878" spans="1:9" ht="39" customHeight="1" x14ac:dyDescent="0.2">
      <c r="A878" s="12" t="s">
        <v>1758</v>
      </c>
      <c r="B878" s="13">
        <v>2442</v>
      </c>
      <c r="C878" s="12" t="s">
        <v>24</v>
      </c>
      <c r="D878" s="17" t="s">
        <v>728</v>
      </c>
      <c r="E878" s="14" t="s">
        <v>95</v>
      </c>
      <c r="F878" s="20">
        <v>185</v>
      </c>
      <c r="G878" s="22">
        <v>10.76</v>
      </c>
      <c r="H878" s="109">
        <f t="shared" si="88"/>
        <v>13.98</v>
      </c>
      <c r="I878" s="109">
        <f t="shared" si="89"/>
        <v>2586.3000000000002</v>
      </c>
    </row>
    <row r="879" spans="1:9" ht="39" customHeight="1" x14ac:dyDescent="0.2">
      <c r="A879" s="12" t="s">
        <v>1759</v>
      </c>
      <c r="B879" s="13">
        <v>39248</v>
      </c>
      <c r="C879" s="12" t="s">
        <v>24</v>
      </c>
      <c r="D879" s="17" t="s">
        <v>729</v>
      </c>
      <c r="E879" s="14" t="s">
        <v>95</v>
      </c>
      <c r="F879" s="20">
        <v>15</v>
      </c>
      <c r="G879" s="22">
        <v>15</v>
      </c>
      <c r="H879" s="109">
        <f t="shared" si="88"/>
        <v>19.489999999999998</v>
      </c>
      <c r="I879" s="109">
        <f t="shared" si="89"/>
        <v>292.35000000000002</v>
      </c>
    </row>
    <row r="880" spans="1:9" ht="26.1" customHeight="1" x14ac:dyDescent="0.2">
      <c r="A880" s="12" t="s">
        <v>1760</v>
      </c>
      <c r="B880" s="13" t="s">
        <v>2485</v>
      </c>
      <c r="C880" s="12" t="s">
        <v>47</v>
      </c>
      <c r="D880" s="17" t="s">
        <v>730</v>
      </c>
      <c r="E880" s="14" t="s">
        <v>589</v>
      </c>
      <c r="F880" s="20">
        <v>3</v>
      </c>
      <c r="G880" s="23">
        <v>26.67</v>
      </c>
      <c r="H880" s="109">
        <f t="shared" si="88"/>
        <v>34.64</v>
      </c>
      <c r="I880" s="109">
        <f t="shared" si="89"/>
        <v>103.92</v>
      </c>
    </row>
    <row r="881" spans="1:9" ht="26.1" customHeight="1" x14ac:dyDescent="0.2">
      <c r="A881" s="12" t="s">
        <v>1761</v>
      </c>
      <c r="B881" s="13" t="s">
        <v>2486</v>
      </c>
      <c r="C881" s="12" t="s">
        <v>47</v>
      </c>
      <c r="D881" s="17" t="s">
        <v>731</v>
      </c>
      <c r="E881" s="14" t="s">
        <v>589</v>
      </c>
      <c r="F881" s="20">
        <v>2</v>
      </c>
      <c r="G881" s="23">
        <v>30.77</v>
      </c>
      <c r="H881" s="109">
        <f t="shared" si="88"/>
        <v>39.97</v>
      </c>
      <c r="I881" s="109">
        <f t="shared" si="89"/>
        <v>79.94</v>
      </c>
    </row>
    <row r="882" spans="1:9" ht="26.1" customHeight="1" x14ac:dyDescent="0.2">
      <c r="A882" s="12" t="s">
        <v>1762</v>
      </c>
      <c r="B882" s="13" t="s">
        <v>2487</v>
      </c>
      <c r="C882" s="12" t="s">
        <v>47</v>
      </c>
      <c r="D882" s="17" t="s">
        <v>732</v>
      </c>
      <c r="E882" s="14" t="s">
        <v>589</v>
      </c>
      <c r="F882" s="20">
        <v>4</v>
      </c>
      <c r="G882" s="23">
        <v>33.99</v>
      </c>
      <c r="H882" s="109">
        <f t="shared" si="88"/>
        <v>44.15</v>
      </c>
      <c r="I882" s="109">
        <f t="shared" si="89"/>
        <v>176.6</v>
      </c>
    </row>
    <row r="883" spans="1:9" ht="26.1" customHeight="1" x14ac:dyDescent="0.2">
      <c r="A883" s="12" t="s">
        <v>1763</v>
      </c>
      <c r="B883" s="13" t="s">
        <v>2488</v>
      </c>
      <c r="C883" s="12" t="s">
        <v>47</v>
      </c>
      <c r="D883" s="17" t="s">
        <v>733</v>
      </c>
      <c r="E883" s="14" t="s">
        <v>589</v>
      </c>
      <c r="F883" s="20">
        <v>3</v>
      </c>
      <c r="G883" s="23">
        <v>34.08</v>
      </c>
      <c r="H883" s="109">
        <f t="shared" si="88"/>
        <v>44.27</v>
      </c>
      <c r="I883" s="109">
        <f t="shared" si="89"/>
        <v>132.81</v>
      </c>
    </row>
    <row r="884" spans="1:9" ht="26.1" customHeight="1" x14ac:dyDescent="0.2">
      <c r="A884" s="12" t="s">
        <v>1764</v>
      </c>
      <c r="B884" s="13" t="s">
        <v>2489</v>
      </c>
      <c r="C884" s="12" t="s">
        <v>47</v>
      </c>
      <c r="D884" s="17" t="s">
        <v>734</v>
      </c>
      <c r="E884" s="14" t="s">
        <v>589</v>
      </c>
      <c r="F884" s="20">
        <v>3</v>
      </c>
      <c r="G884" s="23">
        <v>3.46</v>
      </c>
      <c r="H884" s="109">
        <f t="shared" si="88"/>
        <v>4.49</v>
      </c>
      <c r="I884" s="109">
        <f t="shared" si="89"/>
        <v>13.47</v>
      </c>
    </row>
    <row r="885" spans="1:9" ht="26.1" customHeight="1" x14ac:dyDescent="0.2">
      <c r="A885" s="12" t="s">
        <v>1765</v>
      </c>
      <c r="B885" s="13" t="s">
        <v>2490</v>
      </c>
      <c r="C885" s="12" t="s">
        <v>47</v>
      </c>
      <c r="D885" s="17" t="s">
        <v>735</v>
      </c>
      <c r="E885" s="14" t="s">
        <v>589</v>
      </c>
      <c r="F885" s="20">
        <v>2</v>
      </c>
      <c r="G885" s="23">
        <v>5.63</v>
      </c>
      <c r="H885" s="109">
        <f t="shared" si="88"/>
        <v>7.31</v>
      </c>
      <c r="I885" s="109">
        <f t="shared" si="89"/>
        <v>14.62</v>
      </c>
    </row>
    <row r="886" spans="1:9" ht="26.1" customHeight="1" x14ac:dyDescent="0.2">
      <c r="A886" s="12" t="s">
        <v>1766</v>
      </c>
      <c r="B886" s="13" t="s">
        <v>2491</v>
      </c>
      <c r="C886" s="12" t="s">
        <v>47</v>
      </c>
      <c r="D886" s="17" t="s">
        <v>736</v>
      </c>
      <c r="E886" s="14" t="s">
        <v>589</v>
      </c>
      <c r="F886" s="20">
        <v>4</v>
      </c>
      <c r="G886" s="23">
        <v>8.1999999999999993</v>
      </c>
      <c r="H886" s="109">
        <f t="shared" si="88"/>
        <v>10.65</v>
      </c>
      <c r="I886" s="109">
        <f t="shared" si="89"/>
        <v>42.6</v>
      </c>
    </row>
    <row r="887" spans="1:9" ht="26.1" customHeight="1" x14ac:dyDescent="0.2">
      <c r="A887" s="12" t="s">
        <v>1767</v>
      </c>
      <c r="B887" s="13" t="s">
        <v>2492</v>
      </c>
      <c r="C887" s="12" t="s">
        <v>47</v>
      </c>
      <c r="D887" s="17" t="s">
        <v>737</v>
      </c>
      <c r="E887" s="14" t="s">
        <v>589</v>
      </c>
      <c r="F887" s="20">
        <v>2</v>
      </c>
      <c r="G887" s="23">
        <v>8.6</v>
      </c>
      <c r="H887" s="109">
        <f t="shared" si="88"/>
        <v>11.17</v>
      </c>
      <c r="I887" s="109">
        <f t="shared" si="89"/>
        <v>22.34</v>
      </c>
    </row>
    <row r="888" spans="1:9" ht="26.1" customHeight="1" x14ac:dyDescent="0.2">
      <c r="A888" s="12" t="s">
        <v>1768</v>
      </c>
      <c r="B888" s="13">
        <v>2666</v>
      </c>
      <c r="C888" s="12" t="s">
        <v>24</v>
      </c>
      <c r="D888" s="17" t="s">
        <v>738</v>
      </c>
      <c r="E888" s="14" t="s">
        <v>106</v>
      </c>
      <c r="F888" s="20">
        <v>20</v>
      </c>
      <c r="G888" s="22">
        <v>7.76</v>
      </c>
      <c r="H888" s="109">
        <f t="shared" si="88"/>
        <v>10.08</v>
      </c>
      <c r="I888" s="109">
        <f t="shared" si="89"/>
        <v>201.6</v>
      </c>
    </row>
    <row r="889" spans="1:9" ht="26.1" customHeight="1" x14ac:dyDescent="0.2">
      <c r="A889" s="12" t="s">
        <v>1769</v>
      </c>
      <c r="B889" s="13">
        <v>2668</v>
      </c>
      <c r="C889" s="12" t="s">
        <v>24</v>
      </c>
      <c r="D889" s="17" t="s">
        <v>739</v>
      </c>
      <c r="E889" s="14" t="s">
        <v>106</v>
      </c>
      <c r="F889" s="20">
        <v>5</v>
      </c>
      <c r="G889" s="22">
        <v>8.86</v>
      </c>
      <c r="H889" s="109">
        <f t="shared" si="88"/>
        <v>11.51</v>
      </c>
      <c r="I889" s="109">
        <f t="shared" si="89"/>
        <v>57.55</v>
      </c>
    </row>
    <row r="890" spans="1:9" ht="26.1" customHeight="1" x14ac:dyDescent="0.2">
      <c r="A890" s="12" t="s">
        <v>1770</v>
      </c>
      <c r="B890" s="13">
        <v>2664</v>
      </c>
      <c r="C890" s="12" t="s">
        <v>24</v>
      </c>
      <c r="D890" s="17" t="s">
        <v>740</v>
      </c>
      <c r="E890" s="14" t="s">
        <v>106</v>
      </c>
      <c r="F890" s="20">
        <v>56</v>
      </c>
      <c r="G890" s="22">
        <v>13.07</v>
      </c>
      <c r="H890" s="109">
        <f t="shared" si="88"/>
        <v>16.98</v>
      </c>
      <c r="I890" s="109">
        <f t="shared" si="89"/>
        <v>950.88</v>
      </c>
    </row>
    <row r="891" spans="1:9" ht="26.1" customHeight="1" x14ac:dyDescent="0.2">
      <c r="A891" s="12" t="s">
        <v>1771</v>
      </c>
      <c r="B891" s="13">
        <v>2662</v>
      </c>
      <c r="C891" s="12" t="s">
        <v>24</v>
      </c>
      <c r="D891" s="17" t="s">
        <v>741</v>
      </c>
      <c r="E891" s="14" t="s">
        <v>106</v>
      </c>
      <c r="F891" s="20">
        <v>4</v>
      </c>
      <c r="G891" s="22">
        <v>16.03</v>
      </c>
      <c r="H891" s="109">
        <f t="shared" si="88"/>
        <v>20.82</v>
      </c>
      <c r="I891" s="109">
        <f t="shared" si="89"/>
        <v>83.28</v>
      </c>
    </row>
    <row r="892" spans="1:9" ht="24.2" customHeight="1" x14ac:dyDescent="0.2">
      <c r="A892" s="12" t="s">
        <v>1772</v>
      </c>
      <c r="B892" s="13" t="s">
        <v>2493</v>
      </c>
      <c r="C892" s="12" t="s">
        <v>47</v>
      </c>
      <c r="D892" s="17" t="s">
        <v>742</v>
      </c>
      <c r="E892" s="14" t="s">
        <v>589</v>
      </c>
      <c r="F892" s="20">
        <v>2</v>
      </c>
      <c r="G892" s="23">
        <v>8.1999999999999993</v>
      </c>
      <c r="H892" s="109">
        <f t="shared" si="88"/>
        <v>10.65</v>
      </c>
      <c r="I892" s="109">
        <f t="shared" si="89"/>
        <v>21.3</v>
      </c>
    </row>
    <row r="893" spans="1:9" ht="24.2" customHeight="1" x14ac:dyDescent="0.2">
      <c r="A893" s="12" t="s">
        <v>1773</v>
      </c>
      <c r="B893" s="13" t="s">
        <v>2494</v>
      </c>
      <c r="C893" s="12" t="s">
        <v>47</v>
      </c>
      <c r="D893" s="17" t="s">
        <v>743</v>
      </c>
      <c r="E893" s="14" t="s">
        <v>589</v>
      </c>
      <c r="F893" s="20">
        <v>6</v>
      </c>
      <c r="G893" s="23">
        <v>20.5</v>
      </c>
      <c r="H893" s="109">
        <f t="shared" si="88"/>
        <v>26.63</v>
      </c>
      <c r="I893" s="109">
        <f t="shared" si="89"/>
        <v>159.78</v>
      </c>
    </row>
    <row r="894" spans="1:9" ht="24.2" customHeight="1" x14ac:dyDescent="0.2">
      <c r="A894" s="9" t="s">
        <v>1774</v>
      </c>
      <c r="B894" s="10">
        <v>171017</v>
      </c>
      <c r="C894" s="9" t="s">
        <v>400</v>
      </c>
      <c r="D894" s="16" t="s">
        <v>744</v>
      </c>
      <c r="E894" s="11" t="s">
        <v>95</v>
      </c>
      <c r="F894" s="19">
        <v>39</v>
      </c>
      <c r="G894" s="22">
        <v>23.35</v>
      </c>
      <c r="H894" s="100">
        <f t="shared" si="88"/>
        <v>30.33</v>
      </c>
      <c r="I894" s="100">
        <f t="shared" si="89"/>
        <v>1182.8699999999999</v>
      </c>
    </row>
    <row r="895" spans="1:9" ht="24.2" customHeight="1" x14ac:dyDescent="0.2">
      <c r="A895" s="9" t="s">
        <v>1775</v>
      </c>
      <c r="B895" s="10">
        <v>171019</v>
      </c>
      <c r="C895" s="9" t="s">
        <v>400</v>
      </c>
      <c r="D895" s="16" t="s">
        <v>745</v>
      </c>
      <c r="E895" s="11" t="s">
        <v>95</v>
      </c>
      <c r="F895" s="19">
        <v>6</v>
      </c>
      <c r="G895" s="22">
        <v>65.58</v>
      </c>
      <c r="H895" s="100">
        <f t="shared" si="88"/>
        <v>85.19</v>
      </c>
      <c r="I895" s="100">
        <f t="shared" si="89"/>
        <v>511.14</v>
      </c>
    </row>
    <row r="896" spans="1:9" ht="24.2" customHeight="1" x14ac:dyDescent="0.2">
      <c r="A896" s="9" t="s">
        <v>1776</v>
      </c>
      <c r="B896" s="10">
        <v>171020</v>
      </c>
      <c r="C896" s="9" t="s">
        <v>400</v>
      </c>
      <c r="D896" s="16" t="s">
        <v>746</v>
      </c>
      <c r="E896" s="11" t="s">
        <v>95</v>
      </c>
      <c r="F896" s="19">
        <v>15</v>
      </c>
      <c r="G896" s="22">
        <v>63.44</v>
      </c>
      <c r="H896" s="100">
        <f t="shared" si="88"/>
        <v>82.41</v>
      </c>
      <c r="I896" s="100">
        <f t="shared" si="89"/>
        <v>1236.1500000000001</v>
      </c>
    </row>
    <row r="897" spans="1:9" ht="24.2" customHeight="1" x14ac:dyDescent="0.2">
      <c r="A897" s="9" t="s">
        <v>1777</v>
      </c>
      <c r="B897" s="10">
        <v>170932</v>
      </c>
      <c r="C897" s="9" t="s">
        <v>400</v>
      </c>
      <c r="D897" s="16" t="s">
        <v>747</v>
      </c>
      <c r="E897" s="11" t="s">
        <v>95</v>
      </c>
      <c r="F897" s="19">
        <v>3</v>
      </c>
      <c r="G897" s="22">
        <v>178.38</v>
      </c>
      <c r="H897" s="100">
        <f t="shared" si="88"/>
        <v>231.72</v>
      </c>
      <c r="I897" s="100">
        <f t="shared" si="89"/>
        <v>695.16</v>
      </c>
    </row>
    <row r="898" spans="1:9" ht="26.1" customHeight="1" x14ac:dyDescent="0.2">
      <c r="A898" s="12" t="s">
        <v>1778</v>
      </c>
      <c r="B898" s="13">
        <v>2617</v>
      </c>
      <c r="C898" s="12" t="s">
        <v>24</v>
      </c>
      <c r="D898" s="17" t="s">
        <v>748</v>
      </c>
      <c r="E898" s="14" t="s">
        <v>106</v>
      </c>
      <c r="F898" s="20">
        <v>4</v>
      </c>
      <c r="G898" s="22">
        <v>6.95</v>
      </c>
      <c r="H898" s="109">
        <f t="shared" si="88"/>
        <v>9.0299999999999994</v>
      </c>
      <c r="I898" s="109">
        <f t="shared" si="89"/>
        <v>36.119999999999997</v>
      </c>
    </row>
    <row r="899" spans="1:9" ht="26.1" customHeight="1" x14ac:dyDescent="0.2">
      <c r="A899" s="12" t="s">
        <v>1779</v>
      </c>
      <c r="B899" s="13">
        <v>2631</v>
      </c>
      <c r="C899" s="12" t="s">
        <v>24</v>
      </c>
      <c r="D899" s="17" t="s">
        <v>749</v>
      </c>
      <c r="E899" s="14" t="s">
        <v>106</v>
      </c>
      <c r="F899" s="20">
        <v>4</v>
      </c>
      <c r="G899" s="22">
        <v>28.32</v>
      </c>
      <c r="H899" s="109">
        <f t="shared" si="88"/>
        <v>36.79</v>
      </c>
      <c r="I899" s="109">
        <f t="shared" si="89"/>
        <v>147.16</v>
      </c>
    </row>
    <row r="900" spans="1:9" ht="26.1" customHeight="1" x14ac:dyDescent="0.2">
      <c r="A900" s="12" t="s">
        <v>1780</v>
      </c>
      <c r="B900" s="13">
        <v>2621</v>
      </c>
      <c r="C900" s="12" t="s">
        <v>24</v>
      </c>
      <c r="D900" s="17" t="s">
        <v>750</v>
      </c>
      <c r="E900" s="14" t="s">
        <v>106</v>
      </c>
      <c r="F900" s="20">
        <v>1</v>
      </c>
      <c r="G900" s="22">
        <v>159.72999999999999</v>
      </c>
      <c r="H900" s="109">
        <f t="shared" si="88"/>
        <v>207.49</v>
      </c>
      <c r="I900" s="109">
        <f t="shared" si="89"/>
        <v>207.49</v>
      </c>
    </row>
    <row r="901" spans="1:9" ht="39" customHeight="1" x14ac:dyDescent="0.2">
      <c r="A901" s="12" t="s">
        <v>1781</v>
      </c>
      <c r="B901" s="13">
        <v>2504</v>
      </c>
      <c r="C901" s="12" t="s">
        <v>24</v>
      </c>
      <c r="D901" s="17" t="s">
        <v>751</v>
      </c>
      <c r="E901" s="14" t="s">
        <v>95</v>
      </c>
      <c r="F901" s="20">
        <v>2.5</v>
      </c>
      <c r="G901" s="22">
        <v>11.61</v>
      </c>
      <c r="H901" s="109">
        <f t="shared" si="88"/>
        <v>15.08</v>
      </c>
      <c r="I901" s="109">
        <f t="shared" si="89"/>
        <v>37.700000000000003</v>
      </c>
    </row>
    <row r="902" spans="1:9" ht="24.2" customHeight="1" x14ac:dyDescent="0.2">
      <c r="A902" s="9" t="s">
        <v>1782</v>
      </c>
      <c r="B902" s="10">
        <v>170921</v>
      </c>
      <c r="C902" s="9" t="s">
        <v>400</v>
      </c>
      <c r="D902" s="16" t="s">
        <v>752</v>
      </c>
      <c r="E902" s="11" t="s">
        <v>106</v>
      </c>
      <c r="F902" s="19">
        <v>2.5</v>
      </c>
      <c r="G902" s="22">
        <v>35.880000000000003</v>
      </c>
      <c r="H902" s="100">
        <f t="shared" si="88"/>
        <v>46.61</v>
      </c>
      <c r="I902" s="100">
        <f t="shared" si="89"/>
        <v>116.53</v>
      </c>
    </row>
    <row r="903" spans="1:9" ht="26.1" customHeight="1" x14ac:dyDescent="0.2">
      <c r="A903" s="12" t="s">
        <v>1783</v>
      </c>
      <c r="B903" s="13" t="s">
        <v>2495</v>
      </c>
      <c r="C903" s="12" t="s">
        <v>753</v>
      </c>
      <c r="D903" s="17" t="s">
        <v>754</v>
      </c>
      <c r="E903" s="14" t="s">
        <v>106</v>
      </c>
      <c r="F903" s="20">
        <v>2</v>
      </c>
      <c r="G903" s="23">
        <v>43.8</v>
      </c>
      <c r="H903" s="109">
        <f t="shared" si="88"/>
        <v>56.9</v>
      </c>
      <c r="I903" s="109">
        <f t="shared" si="89"/>
        <v>113.8</v>
      </c>
    </row>
    <row r="904" spans="1:9" ht="26.1" customHeight="1" x14ac:dyDescent="0.2">
      <c r="A904" s="12" t="s">
        <v>1784</v>
      </c>
      <c r="B904" s="13">
        <v>2571</v>
      </c>
      <c r="C904" s="12" t="s">
        <v>24</v>
      </c>
      <c r="D904" s="17" t="s">
        <v>755</v>
      </c>
      <c r="E904" s="14" t="s">
        <v>106</v>
      </c>
      <c r="F904" s="20">
        <v>1</v>
      </c>
      <c r="G904" s="22">
        <v>55.24</v>
      </c>
      <c r="H904" s="109">
        <f t="shared" si="88"/>
        <v>71.760000000000005</v>
      </c>
      <c r="I904" s="109">
        <f t="shared" si="89"/>
        <v>71.760000000000005</v>
      </c>
    </row>
    <row r="905" spans="1:9" ht="24.2" customHeight="1" x14ac:dyDescent="0.2">
      <c r="A905" s="9" t="s">
        <v>1785</v>
      </c>
      <c r="B905" s="10">
        <v>170921</v>
      </c>
      <c r="C905" s="9" t="s">
        <v>400</v>
      </c>
      <c r="D905" s="16" t="s">
        <v>2251</v>
      </c>
      <c r="E905" s="11" t="s">
        <v>106</v>
      </c>
      <c r="F905" s="19">
        <v>1</v>
      </c>
      <c r="G905" s="22">
        <v>35.880000000000003</v>
      </c>
      <c r="H905" s="100">
        <f t="shared" si="88"/>
        <v>46.61</v>
      </c>
      <c r="I905" s="100">
        <f t="shared" si="89"/>
        <v>46.61</v>
      </c>
    </row>
    <row r="906" spans="1:9" ht="26.1" customHeight="1" x14ac:dyDescent="0.2">
      <c r="A906" s="12" t="s">
        <v>1786</v>
      </c>
      <c r="B906" s="13">
        <v>2587</v>
      </c>
      <c r="C906" s="12" t="s">
        <v>24</v>
      </c>
      <c r="D906" s="17" t="s">
        <v>756</v>
      </c>
      <c r="E906" s="14" t="s">
        <v>106</v>
      </c>
      <c r="F906" s="20">
        <v>2</v>
      </c>
      <c r="G906" s="22">
        <v>36.26</v>
      </c>
      <c r="H906" s="109">
        <f t="shared" si="88"/>
        <v>47.1</v>
      </c>
      <c r="I906" s="109">
        <f t="shared" si="89"/>
        <v>94.2</v>
      </c>
    </row>
    <row r="907" spans="1:9" ht="24.2" customHeight="1" x14ac:dyDescent="0.2">
      <c r="A907" s="9" t="s">
        <v>1787</v>
      </c>
      <c r="B907" s="10">
        <v>170919</v>
      </c>
      <c r="C907" s="9" t="s">
        <v>400</v>
      </c>
      <c r="D907" s="16" t="s">
        <v>757</v>
      </c>
      <c r="E907" s="11" t="s">
        <v>106</v>
      </c>
      <c r="F907" s="19">
        <v>1</v>
      </c>
      <c r="G907" s="22">
        <v>39.520000000000003</v>
      </c>
      <c r="H907" s="100">
        <f t="shared" si="88"/>
        <v>51.34</v>
      </c>
      <c r="I907" s="100">
        <f t="shared" si="89"/>
        <v>51.34</v>
      </c>
    </row>
    <row r="908" spans="1:9" ht="39" customHeight="1" x14ac:dyDescent="0.2">
      <c r="A908" s="12" t="s">
        <v>1788</v>
      </c>
      <c r="B908" s="13">
        <v>5035</v>
      </c>
      <c r="C908" s="12" t="s">
        <v>24</v>
      </c>
      <c r="D908" s="17" t="s">
        <v>758</v>
      </c>
      <c r="E908" s="14" t="s">
        <v>106</v>
      </c>
      <c r="F908" s="20">
        <v>4</v>
      </c>
      <c r="G908" s="22">
        <v>2016.28</v>
      </c>
      <c r="H908" s="109">
        <f t="shared" si="88"/>
        <v>2619.15</v>
      </c>
      <c r="I908" s="109">
        <f t="shared" si="89"/>
        <v>10476.6</v>
      </c>
    </row>
    <row r="909" spans="1:9" ht="26.1" customHeight="1" x14ac:dyDescent="0.2">
      <c r="A909" s="12" t="s">
        <v>1789</v>
      </c>
      <c r="B909" s="13" t="s">
        <v>2496</v>
      </c>
      <c r="C909" s="12" t="s">
        <v>753</v>
      </c>
      <c r="D909" s="17" t="s">
        <v>759</v>
      </c>
      <c r="E909" s="14" t="s">
        <v>106</v>
      </c>
      <c r="F909" s="20">
        <v>1</v>
      </c>
      <c r="G909" s="23">
        <v>28.76</v>
      </c>
      <c r="H909" s="109">
        <f t="shared" si="88"/>
        <v>37.36</v>
      </c>
      <c r="I909" s="109">
        <f t="shared" si="89"/>
        <v>37.36</v>
      </c>
    </row>
    <row r="910" spans="1:9" ht="26.1" customHeight="1" x14ac:dyDescent="0.2">
      <c r="A910" s="12" t="s">
        <v>1790</v>
      </c>
      <c r="B910" s="13">
        <v>42247</v>
      </c>
      <c r="C910" s="12" t="s">
        <v>24</v>
      </c>
      <c r="D910" s="17" t="s">
        <v>760</v>
      </c>
      <c r="E910" s="14" t="s">
        <v>106</v>
      </c>
      <c r="F910" s="20">
        <v>8</v>
      </c>
      <c r="G910" s="22">
        <v>776.95</v>
      </c>
      <c r="H910" s="109">
        <f t="shared" si="88"/>
        <v>1009.26</v>
      </c>
      <c r="I910" s="109">
        <f t="shared" si="89"/>
        <v>8074.08</v>
      </c>
    </row>
    <row r="911" spans="1:9" ht="26.1" customHeight="1" x14ac:dyDescent="0.2">
      <c r="A911" s="12" t="s">
        <v>1791</v>
      </c>
      <c r="B911" s="13">
        <v>2576</v>
      </c>
      <c r="C911" s="12" t="s">
        <v>24</v>
      </c>
      <c r="D911" s="17" t="s">
        <v>761</v>
      </c>
      <c r="E911" s="14" t="s">
        <v>106</v>
      </c>
      <c r="F911" s="20">
        <v>1</v>
      </c>
      <c r="G911" s="22">
        <v>43.45</v>
      </c>
      <c r="H911" s="109">
        <f t="shared" si="88"/>
        <v>56.44</v>
      </c>
      <c r="I911" s="109">
        <f t="shared" si="89"/>
        <v>56.44</v>
      </c>
    </row>
    <row r="912" spans="1:9" ht="26.1" customHeight="1" x14ac:dyDescent="0.2">
      <c r="A912" s="12" t="s">
        <v>1792</v>
      </c>
      <c r="B912" s="13" t="s">
        <v>2497</v>
      </c>
      <c r="C912" s="12" t="s">
        <v>753</v>
      </c>
      <c r="D912" s="17" t="s">
        <v>762</v>
      </c>
      <c r="E912" s="14" t="s">
        <v>106</v>
      </c>
      <c r="F912" s="20">
        <v>4</v>
      </c>
      <c r="G912" s="23">
        <v>38.74</v>
      </c>
      <c r="H912" s="109">
        <f t="shared" si="88"/>
        <v>50.32</v>
      </c>
      <c r="I912" s="109">
        <f t="shared" si="89"/>
        <v>201.28</v>
      </c>
    </row>
    <row r="913" spans="1:9" ht="26.1" customHeight="1" x14ac:dyDescent="0.2">
      <c r="A913" s="12" t="s">
        <v>1793</v>
      </c>
      <c r="B913" s="13">
        <v>2510</v>
      </c>
      <c r="C913" s="12" t="s">
        <v>24</v>
      </c>
      <c r="D913" s="17" t="s">
        <v>763</v>
      </c>
      <c r="E913" s="14" t="s">
        <v>106</v>
      </c>
      <c r="F913" s="20">
        <v>4</v>
      </c>
      <c r="G913" s="22">
        <v>35.64</v>
      </c>
      <c r="H913" s="109">
        <f t="shared" si="88"/>
        <v>46.3</v>
      </c>
      <c r="I913" s="109">
        <f t="shared" si="89"/>
        <v>185.2</v>
      </c>
    </row>
    <row r="914" spans="1:9" ht="52.15" customHeight="1" x14ac:dyDescent="0.2">
      <c r="A914" s="12" t="s">
        <v>1794</v>
      </c>
      <c r="B914" s="13">
        <v>1050</v>
      </c>
      <c r="C914" s="12" t="s">
        <v>24</v>
      </c>
      <c r="D914" s="17" t="s">
        <v>764</v>
      </c>
      <c r="E914" s="14" t="s">
        <v>106</v>
      </c>
      <c r="F914" s="20">
        <v>4</v>
      </c>
      <c r="G914" s="22">
        <v>4.9800000000000004</v>
      </c>
      <c r="H914" s="109">
        <f t="shared" si="88"/>
        <v>6.47</v>
      </c>
      <c r="I914" s="109">
        <f t="shared" si="89"/>
        <v>25.88</v>
      </c>
    </row>
    <row r="915" spans="1:9" ht="52.15" customHeight="1" x14ac:dyDescent="0.2">
      <c r="A915" s="12" t="s">
        <v>1795</v>
      </c>
      <c r="B915" s="13">
        <v>1022</v>
      </c>
      <c r="C915" s="12" t="s">
        <v>24</v>
      </c>
      <c r="D915" s="88" t="s">
        <v>2253</v>
      </c>
      <c r="E915" s="14" t="s">
        <v>95</v>
      </c>
      <c r="F915" s="20">
        <v>50</v>
      </c>
      <c r="G915" s="22">
        <v>2.77</v>
      </c>
      <c r="H915" s="109">
        <f t="shared" si="88"/>
        <v>3.6</v>
      </c>
      <c r="I915" s="109">
        <f t="shared" si="89"/>
        <v>180</v>
      </c>
    </row>
    <row r="916" spans="1:9" ht="52.15" customHeight="1" x14ac:dyDescent="0.2">
      <c r="A916" s="12" t="s">
        <v>1796</v>
      </c>
      <c r="B916" s="13">
        <v>1022</v>
      </c>
      <c r="C916" s="12" t="s">
        <v>24</v>
      </c>
      <c r="D916" s="88" t="s">
        <v>2252</v>
      </c>
      <c r="E916" s="14" t="s">
        <v>95</v>
      </c>
      <c r="F916" s="20">
        <v>70</v>
      </c>
      <c r="G916" s="22">
        <v>2.77</v>
      </c>
      <c r="H916" s="109">
        <f t="shared" si="88"/>
        <v>3.6</v>
      </c>
      <c r="I916" s="109">
        <f t="shared" si="89"/>
        <v>252</v>
      </c>
    </row>
    <row r="917" spans="1:9" ht="52.15" customHeight="1" x14ac:dyDescent="0.2">
      <c r="A917" s="12" t="s">
        <v>1797</v>
      </c>
      <c r="B917" s="13">
        <v>1022</v>
      </c>
      <c r="C917" s="12" t="s">
        <v>24</v>
      </c>
      <c r="D917" s="88" t="s">
        <v>2254</v>
      </c>
      <c r="E917" s="14" t="s">
        <v>95</v>
      </c>
      <c r="F917" s="20">
        <v>70</v>
      </c>
      <c r="G917" s="22">
        <v>2.77</v>
      </c>
      <c r="H917" s="109">
        <f t="shared" si="88"/>
        <v>3.6</v>
      </c>
      <c r="I917" s="109">
        <f t="shared" si="89"/>
        <v>252</v>
      </c>
    </row>
    <row r="918" spans="1:9" ht="26.1" customHeight="1" x14ac:dyDescent="0.2">
      <c r="A918" s="12" t="s">
        <v>1798</v>
      </c>
      <c r="B918" s="13" t="s">
        <v>2498</v>
      </c>
      <c r="C918" s="12" t="s">
        <v>753</v>
      </c>
      <c r="D918" s="17" t="s">
        <v>765</v>
      </c>
      <c r="E918" s="14" t="s">
        <v>95</v>
      </c>
      <c r="F918" s="20">
        <v>66</v>
      </c>
      <c r="G918" s="23">
        <v>4.5199999999999996</v>
      </c>
      <c r="H918" s="109">
        <f t="shared" si="88"/>
        <v>5.87</v>
      </c>
      <c r="I918" s="109">
        <f t="shared" si="89"/>
        <v>387.42</v>
      </c>
    </row>
    <row r="919" spans="1:9" ht="26.1" customHeight="1" x14ac:dyDescent="0.2">
      <c r="A919" s="12" t="s">
        <v>1799</v>
      </c>
      <c r="B919" s="13" t="s">
        <v>2499</v>
      </c>
      <c r="C919" s="12" t="s">
        <v>753</v>
      </c>
      <c r="D919" s="17" t="s">
        <v>766</v>
      </c>
      <c r="E919" s="14" t="s">
        <v>95</v>
      </c>
      <c r="F919" s="20">
        <v>66</v>
      </c>
      <c r="G919" s="23">
        <v>5.37</v>
      </c>
      <c r="H919" s="109">
        <f t="shared" si="88"/>
        <v>6.98</v>
      </c>
      <c r="I919" s="109">
        <f t="shared" si="89"/>
        <v>460.68</v>
      </c>
    </row>
    <row r="920" spans="1:9" ht="52.15" customHeight="1" x14ac:dyDescent="0.2">
      <c r="A920" s="12" t="s">
        <v>1800</v>
      </c>
      <c r="B920" s="13">
        <v>1022</v>
      </c>
      <c r="C920" s="12" t="s">
        <v>24</v>
      </c>
      <c r="D920" s="88" t="s">
        <v>2255</v>
      </c>
      <c r="E920" s="14" t="s">
        <v>95</v>
      </c>
      <c r="F920" s="20">
        <v>40</v>
      </c>
      <c r="G920" s="22">
        <v>2.77</v>
      </c>
      <c r="H920" s="109">
        <f t="shared" si="88"/>
        <v>3.6</v>
      </c>
      <c r="I920" s="109">
        <f t="shared" si="89"/>
        <v>144</v>
      </c>
    </row>
    <row r="921" spans="1:9" ht="26.1" customHeight="1" x14ac:dyDescent="0.2">
      <c r="A921" s="12" t="s">
        <v>1801</v>
      </c>
      <c r="B921" s="13" t="s">
        <v>2500</v>
      </c>
      <c r="C921" s="12" t="s">
        <v>753</v>
      </c>
      <c r="D921" s="17" t="s">
        <v>767</v>
      </c>
      <c r="E921" s="14" t="s">
        <v>95</v>
      </c>
      <c r="F921" s="20">
        <v>63</v>
      </c>
      <c r="G921" s="23">
        <v>7.77</v>
      </c>
      <c r="H921" s="109">
        <f t="shared" si="88"/>
        <v>10.09</v>
      </c>
      <c r="I921" s="109">
        <f t="shared" si="89"/>
        <v>635.66999999999996</v>
      </c>
    </row>
    <row r="922" spans="1:9" ht="52.15" customHeight="1" x14ac:dyDescent="0.2">
      <c r="A922" s="12" t="s">
        <v>1802</v>
      </c>
      <c r="B922" s="13">
        <v>1020</v>
      </c>
      <c r="C922" s="12" t="s">
        <v>24</v>
      </c>
      <c r="D922" s="88" t="s">
        <v>2256</v>
      </c>
      <c r="E922" s="14" t="s">
        <v>95</v>
      </c>
      <c r="F922" s="20">
        <v>47</v>
      </c>
      <c r="G922" s="22">
        <v>10.1</v>
      </c>
      <c r="H922" s="109">
        <f t="shared" si="88"/>
        <v>13.12</v>
      </c>
      <c r="I922" s="109">
        <f t="shared" si="89"/>
        <v>616.64</v>
      </c>
    </row>
    <row r="923" spans="1:9" ht="26.1" customHeight="1" x14ac:dyDescent="0.2">
      <c r="A923" s="12" t="s">
        <v>1803</v>
      </c>
      <c r="B923" s="13" t="s">
        <v>2501</v>
      </c>
      <c r="C923" s="12" t="s">
        <v>753</v>
      </c>
      <c r="D923" s="17" t="s">
        <v>769</v>
      </c>
      <c r="E923" s="14" t="s">
        <v>95</v>
      </c>
      <c r="F923" s="20">
        <v>15</v>
      </c>
      <c r="G923" s="23">
        <v>6.43</v>
      </c>
      <c r="H923" s="109">
        <f t="shared" si="88"/>
        <v>8.35</v>
      </c>
      <c r="I923" s="109">
        <f t="shared" si="89"/>
        <v>125.25</v>
      </c>
    </row>
    <row r="924" spans="1:9" ht="26.1" customHeight="1" x14ac:dyDescent="0.2">
      <c r="A924" s="12" t="s">
        <v>1804</v>
      </c>
      <c r="B924" s="13" t="s">
        <v>2502</v>
      </c>
      <c r="C924" s="12" t="s">
        <v>753</v>
      </c>
      <c r="D924" s="17" t="s">
        <v>770</v>
      </c>
      <c r="E924" s="14" t="s">
        <v>95</v>
      </c>
      <c r="F924" s="20">
        <v>63</v>
      </c>
      <c r="G924" s="23">
        <v>15.27</v>
      </c>
      <c r="H924" s="109">
        <f t="shared" si="88"/>
        <v>19.84</v>
      </c>
      <c r="I924" s="109">
        <f t="shared" si="89"/>
        <v>1249.92</v>
      </c>
    </row>
    <row r="925" spans="1:9" ht="52.15" customHeight="1" x14ac:dyDescent="0.2">
      <c r="A925" s="12" t="s">
        <v>1805</v>
      </c>
      <c r="B925" s="13">
        <v>994</v>
      </c>
      <c r="C925" s="12" t="s">
        <v>24</v>
      </c>
      <c r="D925" s="17" t="s">
        <v>771</v>
      </c>
      <c r="E925" s="14" t="s">
        <v>95</v>
      </c>
      <c r="F925" s="20">
        <v>63</v>
      </c>
      <c r="G925" s="22">
        <v>6.16</v>
      </c>
      <c r="H925" s="109">
        <f t="shared" si="88"/>
        <v>8</v>
      </c>
      <c r="I925" s="109">
        <f t="shared" si="89"/>
        <v>504</v>
      </c>
    </row>
    <row r="926" spans="1:9" ht="52.15" customHeight="1" x14ac:dyDescent="0.2">
      <c r="A926" s="12" t="s">
        <v>1806</v>
      </c>
      <c r="B926" s="13">
        <v>1020</v>
      </c>
      <c r="C926" s="12" t="s">
        <v>24</v>
      </c>
      <c r="D926" s="88" t="s">
        <v>2257</v>
      </c>
      <c r="E926" s="14" t="s">
        <v>95</v>
      </c>
      <c r="F926" s="20">
        <v>47</v>
      </c>
      <c r="G926" s="22">
        <v>10.1</v>
      </c>
      <c r="H926" s="109">
        <f t="shared" si="88"/>
        <v>13.12</v>
      </c>
      <c r="I926" s="109">
        <f t="shared" si="89"/>
        <v>616.64</v>
      </c>
    </row>
    <row r="927" spans="1:9" ht="26.1" customHeight="1" x14ac:dyDescent="0.2">
      <c r="A927" s="12" t="s">
        <v>1807</v>
      </c>
      <c r="B927" s="13" t="s">
        <v>2503</v>
      </c>
      <c r="C927" s="12" t="s">
        <v>753</v>
      </c>
      <c r="D927" s="17" t="s">
        <v>772</v>
      </c>
      <c r="E927" s="14" t="s">
        <v>95</v>
      </c>
      <c r="F927" s="20">
        <v>47</v>
      </c>
      <c r="G927" s="23">
        <v>23.41</v>
      </c>
      <c r="H927" s="109">
        <f t="shared" si="88"/>
        <v>30.41</v>
      </c>
      <c r="I927" s="109">
        <f t="shared" si="89"/>
        <v>1429.27</v>
      </c>
    </row>
    <row r="928" spans="1:9" ht="52.15" customHeight="1" x14ac:dyDescent="0.2">
      <c r="A928" s="12" t="s">
        <v>1808</v>
      </c>
      <c r="B928" s="13">
        <v>1019</v>
      </c>
      <c r="C928" s="12" t="s">
        <v>24</v>
      </c>
      <c r="D928" s="88" t="s">
        <v>2258</v>
      </c>
      <c r="E928" s="14" t="s">
        <v>95</v>
      </c>
      <c r="F928" s="20">
        <v>120</v>
      </c>
      <c r="G928" s="22">
        <v>35.270000000000003</v>
      </c>
      <c r="H928" s="109">
        <f t="shared" si="88"/>
        <v>45.82</v>
      </c>
      <c r="I928" s="109">
        <f t="shared" si="89"/>
        <v>5498.4</v>
      </c>
    </row>
    <row r="929" spans="1:9" ht="52.15" customHeight="1" x14ac:dyDescent="0.2">
      <c r="A929" s="12" t="s">
        <v>1809</v>
      </c>
      <c r="B929" s="13">
        <v>1019</v>
      </c>
      <c r="C929" s="12" t="s">
        <v>24</v>
      </c>
      <c r="D929" s="88" t="s">
        <v>2259</v>
      </c>
      <c r="E929" s="14" t="s">
        <v>95</v>
      </c>
      <c r="F929" s="20">
        <v>40</v>
      </c>
      <c r="G929" s="22">
        <v>35.270000000000003</v>
      </c>
      <c r="H929" s="109">
        <f t="shared" si="88"/>
        <v>45.82</v>
      </c>
      <c r="I929" s="109">
        <f t="shared" si="89"/>
        <v>1832.8</v>
      </c>
    </row>
    <row r="930" spans="1:9" ht="52.15" customHeight="1" x14ac:dyDescent="0.2">
      <c r="A930" s="12" t="s">
        <v>1810</v>
      </c>
      <c r="B930" s="13">
        <v>996</v>
      </c>
      <c r="C930" s="12" t="s">
        <v>24</v>
      </c>
      <c r="D930" s="17" t="s">
        <v>773</v>
      </c>
      <c r="E930" s="14" t="s">
        <v>95</v>
      </c>
      <c r="F930" s="20">
        <v>40</v>
      </c>
      <c r="G930" s="22">
        <v>24.96</v>
      </c>
      <c r="H930" s="109">
        <f t="shared" si="88"/>
        <v>32.42</v>
      </c>
      <c r="I930" s="109">
        <f t="shared" si="89"/>
        <v>1296.8</v>
      </c>
    </row>
    <row r="931" spans="1:9" ht="52.15" customHeight="1" x14ac:dyDescent="0.2">
      <c r="A931" s="12" t="s">
        <v>1811</v>
      </c>
      <c r="B931" s="13">
        <v>998</v>
      </c>
      <c r="C931" s="12" t="s">
        <v>24</v>
      </c>
      <c r="D931" s="88" t="s">
        <v>2260</v>
      </c>
      <c r="E931" s="14" t="s">
        <v>95</v>
      </c>
      <c r="F931" s="20">
        <v>30</v>
      </c>
      <c r="G931" s="22">
        <v>94.73</v>
      </c>
      <c r="H931" s="109">
        <f t="shared" si="88"/>
        <v>123.05</v>
      </c>
      <c r="I931" s="109">
        <f t="shared" si="89"/>
        <v>3691.5</v>
      </c>
    </row>
    <row r="932" spans="1:9" ht="52.15" customHeight="1" x14ac:dyDescent="0.2">
      <c r="A932" s="12" t="s">
        <v>1812</v>
      </c>
      <c r="B932" s="13">
        <v>998</v>
      </c>
      <c r="C932" s="12" t="s">
        <v>24</v>
      </c>
      <c r="D932" s="88" t="s">
        <v>2261</v>
      </c>
      <c r="E932" s="14" t="s">
        <v>95</v>
      </c>
      <c r="F932" s="20">
        <v>10</v>
      </c>
      <c r="G932" s="22">
        <v>94.73</v>
      </c>
      <c r="H932" s="109">
        <f t="shared" si="88"/>
        <v>123.05</v>
      </c>
      <c r="I932" s="109">
        <f t="shared" si="89"/>
        <v>1230.5</v>
      </c>
    </row>
    <row r="933" spans="1:9" ht="52.15" customHeight="1" x14ac:dyDescent="0.2">
      <c r="A933" s="12" t="s">
        <v>1813</v>
      </c>
      <c r="B933" s="13">
        <v>1018</v>
      </c>
      <c r="C933" s="12" t="s">
        <v>24</v>
      </c>
      <c r="D933" s="17" t="s">
        <v>774</v>
      </c>
      <c r="E933" s="14" t="s">
        <v>95</v>
      </c>
      <c r="F933" s="20">
        <v>10</v>
      </c>
      <c r="G933" s="22">
        <v>52.15</v>
      </c>
      <c r="H933" s="109">
        <f t="shared" si="88"/>
        <v>67.739999999999995</v>
      </c>
      <c r="I933" s="109">
        <f t="shared" si="89"/>
        <v>677.4</v>
      </c>
    </row>
    <row r="934" spans="1:9" ht="26.1" customHeight="1" x14ac:dyDescent="0.2">
      <c r="A934" s="12" t="s">
        <v>1814</v>
      </c>
      <c r="B934" s="13" t="s">
        <v>2504</v>
      </c>
      <c r="C934" s="12" t="s">
        <v>753</v>
      </c>
      <c r="D934" s="17" t="s">
        <v>775</v>
      </c>
      <c r="E934" s="14" t="s">
        <v>95</v>
      </c>
      <c r="F934" s="20">
        <v>69</v>
      </c>
      <c r="G934" s="23">
        <v>35.159999999999997</v>
      </c>
      <c r="H934" s="109">
        <f t="shared" si="88"/>
        <v>45.67</v>
      </c>
      <c r="I934" s="109">
        <f t="shared" si="89"/>
        <v>3151.23</v>
      </c>
    </row>
    <row r="935" spans="1:9" ht="26.1" customHeight="1" x14ac:dyDescent="0.2">
      <c r="A935" s="12" t="s">
        <v>1815</v>
      </c>
      <c r="B935" s="13">
        <v>43130</v>
      </c>
      <c r="C935" s="12" t="s">
        <v>24</v>
      </c>
      <c r="D935" s="17" t="s">
        <v>776</v>
      </c>
      <c r="E935" s="14" t="s">
        <v>81</v>
      </c>
      <c r="F935" s="20">
        <v>5</v>
      </c>
      <c r="G935" s="22">
        <v>25.86</v>
      </c>
      <c r="H935" s="109">
        <f t="shared" si="88"/>
        <v>33.590000000000003</v>
      </c>
      <c r="I935" s="109">
        <f t="shared" si="89"/>
        <v>167.95</v>
      </c>
    </row>
    <row r="936" spans="1:9" ht="325.14999999999998" customHeight="1" x14ac:dyDescent="0.2">
      <c r="A936" s="12" t="s">
        <v>1816</v>
      </c>
      <c r="B936" s="13" t="s">
        <v>2505</v>
      </c>
      <c r="C936" s="12" t="s">
        <v>47</v>
      </c>
      <c r="D936" s="17" t="s">
        <v>777</v>
      </c>
      <c r="E936" s="14" t="s">
        <v>106</v>
      </c>
      <c r="F936" s="20">
        <v>1</v>
      </c>
      <c r="G936" s="23">
        <v>125824.39</v>
      </c>
      <c r="H936" s="109">
        <f t="shared" si="88"/>
        <v>163445.88</v>
      </c>
      <c r="I936" s="109">
        <f t="shared" si="89"/>
        <v>163445.88</v>
      </c>
    </row>
    <row r="937" spans="1:9" ht="24.2" customHeight="1" x14ac:dyDescent="0.2">
      <c r="A937" s="24" t="s">
        <v>1817</v>
      </c>
      <c r="B937" s="24"/>
      <c r="C937" s="24"/>
      <c r="D937" s="25" t="s">
        <v>778</v>
      </c>
      <c r="E937" s="24"/>
      <c r="F937" s="26"/>
      <c r="G937" s="27"/>
      <c r="H937" s="106"/>
      <c r="I937" s="117">
        <f>SUM(I938:I946)</f>
        <v>28026.119999999995</v>
      </c>
    </row>
    <row r="938" spans="1:9" ht="39" customHeight="1" x14ac:dyDescent="0.2">
      <c r="A938" s="31" t="s">
        <v>1818</v>
      </c>
      <c r="B938" s="13">
        <v>4274</v>
      </c>
      <c r="C938" s="12" t="s">
        <v>24</v>
      </c>
      <c r="D938" s="17" t="s">
        <v>779</v>
      </c>
      <c r="E938" s="14" t="s">
        <v>106</v>
      </c>
      <c r="F938" s="20">
        <v>4</v>
      </c>
      <c r="G938" s="22">
        <v>141.99</v>
      </c>
      <c r="H938" s="109">
        <f t="shared" ref="H938:H946" si="90">ROUND(G938 * (1 + 29.9 / 100), 2)</f>
        <v>184.45</v>
      </c>
      <c r="I938" s="109">
        <f t="shared" ref="I938:I946" si="91">ROUND(F938 * H938, 2)</f>
        <v>737.8</v>
      </c>
    </row>
    <row r="939" spans="1:9" ht="39" customHeight="1" x14ac:dyDescent="0.2">
      <c r="A939" s="31" t="s">
        <v>1819</v>
      </c>
      <c r="B939" s="13">
        <v>3380</v>
      </c>
      <c r="C939" s="12" t="s">
        <v>24</v>
      </c>
      <c r="D939" s="17" t="s">
        <v>780</v>
      </c>
      <c r="E939" s="14" t="s">
        <v>106</v>
      </c>
      <c r="F939" s="20">
        <v>25</v>
      </c>
      <c r="G939" s="22">
        <v>76.13</v>
      </c>
      <c r="H939" s="109">
        <f t="shared" si="90"/>
        <v>98.89</v>
      </c>
      <c r="I939" s="109">
        <f t="shared" si="91"/>
        <v>2472.25</v>
      </c>
    </row>
    <row r="940" spans="1:9" ht="24.2" customHeight="1" x14ac:dyDescent="0.2">
      <c r="A940" s="31" t="s">
        <v>1820</v>
      </c>
      <c r="B940" s="13">
        <v>867</v>
      </c>
      <c r="C940" s="12" t="s">
        <v>24</v>
      </c>
      <c r="D940" s="17" t="s">
        <v>781</v>
      </c>
      <c r="E940" s="14" t="s">
        <v>95</v>
      </c>
      <c r="F940" s="20">
        <v>180</v>
      </c>
      <c r="G940" s="22">
        <v>54.84</v>
      </c>
      <c r="H940" s="109">
        <f t="shared" si="90"/>
        <v>71.239999999999995</v>
      </c>
      <c r="I940" s="109">
        <f t="shared" si="91"/>
        <v>12823.2</v>
      </c>
    </row>
    <row r="941" spans="1:9" ht="24.2" customHeight="1" x14ac:dyDescent="0.2">
      <c r="A941" s="31" t="s">
        <v>1821</v>
      </c>
      <c r="B941" s="13">
        <v>863</v>
      </c>
      <c r="C941" s="12" t="s">
        <v>24</v>
      </c>
      <c r="D941" s="17" t="s">
        <v>782</v>
      </c>
      <c r="E941" s="14" t="s">
        <v>95</v>
      </c>
      <c r="F941" s="20">
        <v>30</v>
      </c>
      <c r="G941" s="22">
        <v>38.5</v>
      </c>
      <c r="H941" s="109">
        <f t="shared" si="90"/>
        <v>50.01</v>
      </c>
      <c r="I941" s="109">
        <f t="shared" si="91"/>
        <v>1500.3</v>
      </c>
    </row>
    <row r="942" spans="1:9" ht="24.2" customHeight="1" x14ac:dyDescent="0.2">
      <c r="A942" s="31" t="s">
        <v>1822</v>
      </c>
      <c r="B942" s="13">
        <v>868</v>
      </c>
      <c r="C942" s="12" t="s">
        <v>24</v>
      </c>
      <c r="D942" s="17" t="s">
        <v>783</v>
      </c>
      <c r="E942" s="14" t="s">
        <v>95</v>
      </c>
      <c r="F942" s="20">
        <v>60</v>
      </c>
      <c r="G942" s="22">
        <v>26.14</v>
      </c>
      <c r="H942" s="109">
        <f t="shared" si="90"/>
        <v>33.96</v>
      </c>
      <c r="I942" s="109">
        <f t="shared" si="91"/>
        <v>2037.6</v>
      </c>
    </row>
    <row r="943" spans="1:9" ht="26.1" customHeight="1" x14ac:dyDescent="0.2">
      <c r="A943" s="31" t="s">
        <v>1823</v>
      </c>
      <c r="B943" s="13" t="s">
        <v>2506</v>
      </c>
      <c r="C943" s="12" t="s">
        <v>753</v>
      </c>
      <c r="D943" s="17" t="s">
        <v>784</v>
      </c>
      <c r="E943" s="14" t="s">
        <v>106</v>
      </c>
      <c r="F943" s="20">
        <v>24</v>
      </c>
      <c r="G943" s="23">
        <v>148.62</v>
      </c>
      <c r="H943" s="109">
        <f t="shared" si="90"/>
        <v>193.06</v>
      </c>
      <c r="I943" s="109">
        <f t="shared" si="91"/>
        <v>4633.4399999999996</v>
      </c>
    </row>
    <row r="944" spans="1:9" ht="24.2" customHeight="1" x14ac:dyDescent="0.2">
      <c r="A944" s="31" t="s">
        <v>1824</v>
      </c>
      <c r="B944" s="13" t="s">
        <v>2507</v>
      </c>
      <c r="C944" s="12" t="s">
        <v>753</v>
      </c>
      <c r="D944" s="17" t="s">
        <v>785</v>
      </c>
      <c r="E944" s="14" t="s">
        <v>106</v>
      </c>
      <c r="F944" s="20">
        <v>15</v>
      </c>
      <c r="G944" s="23">
        <v>91</v>
      </c>
      <c r="H944" s="109">
        <f t="shared" si="90"/>
        <v>118.21</v>
      </c>
      <c r="I944" s="109">
        <f t="shared" si="91"/>
        <v>1773.15</v>
      </c>
    </row>
    <row r="945" spans="1:9" ht="39" customHeight="1" x14ac:dyDescent="0.2">
      <c r="A945" s="31" t="s">
        <v>1825</v>
      </c>
      <c r="B945" s="13" t="s">
        <v>2508</v>
      </c>
      <c r="C945" s="12" t="s">
        <v>753</v>
      </c>
      <c r="D945" s="17" t="s">
        <v>786</v>
      </c>
      <c r="E945" s="14" t="s">
        <v>787</v>
      </c>
      <c r="F945" s="20">
        <v>4</v>
      </c>
      <c r="G945" s="23">
        <v>166.72</v>
      </c>
      <c r="H945" s="109">
        <f t="shared" si="90"/>
        <v>216.57</v>
      </c>
      <c r="I945" s="109">
        <f t="shared" si="91"/>
        <v>866.28</v>
      </c>
    </row>
    <row r="946" spans="1:9" ht="26.1" customHeight="1" x14ac:dyDescent="0.2">
      <c r="A946" s="31" t="s">
        <v>1826</v>
      </c>
      <c r="B946" s="13" t="s">
        <v>2509</v>
      </c>
      <c r="C946" s="12" t="s">
        <v>753</v>
      </c>
      <c r="D946" s="17" t="s">
        <v>788</v>
      </c>
      <c r="E946" s="14" t="s">
        <v>106</v>
      </c>
      <c r="F946" s="20">
        <v>10</v>
      </c>
      <c r="G946" s="23">
        <v>91</v>
      </c>
      <c r="H946" s="109">
        <f t="shared" si="90"/>
        <v>118.21</v>
      </c>
      <c r="I946" s="109">
        <f t="shared" si="91"/>
        <v>1182.0999999999999</v>
      </c>
    </row>
    <row r="947" spans="1:9" ht="24.2" customHeight="1" x14ac:dyDescent="0.2">
      <c r="A947" s="24" t="s">
        <v>1827</v>
      </c>
      <c r="B947" s="24"/>
      <c r="C947" s="24"/>
      <c r="D947" s="25" t="s">
        <v>789</v>
      </c>
      <c r="E947" s="24"/>
      <c r="F947" s="26"/>
      <c r="G947" s="27"/>
      <c r="H947" s="106"/>
      <c r="I947" s="117">
        <f>SUM(I948:I968)</f>
        <v>11682.82</v>
      </c>
    </row>
    <row r="948" spans="1:9" ht="26.1" customHeight="1" x14ac:dyDescent="0.2">
      <c r="A948" s="31" t="s">
        <v>1828</v>
      </c>
      <c r="B948" s="13">
        <v>41203</v>
      </c>
      <c r="C948" s="12" t="s">
        <v>24</v>
      </c>
      <c r="D948" s="17" t="s">
        <v>790</v>
      </c>
      <c r="E948" s="14" t="s">
        <v>106</v>
      </c>
      <c r="F948" s="20">
        <v>1</v>
      </c>
      <c r="G948" s="22">
        <v>1437.89</v>
      </c>
      <c r="H948" s="109">
        <f t="shared" ref="H948:H968" si="92">ROUND(G948 * (1 + 29.9 / 100), 2)</f>
        <v>1867.82</v>
      </c>
      <c r="I948" s="109">
        <f t="shared" ref="I948:I968" si="93">ROUND(F948 * H948, 2)</f>
        <v>1867.82</v>
      </c>
    </row>
    <row r="949" spans="1:9" ht="26.1" customHeight="1" x14ac:dyDescent="0.2">
      <c r="A949" s="31" t="s">
        <v>1829</v>
      </c>
      <c r="B949" s="13">
        <v>34519</v>
      </c>
      <c r="C949" s="12" t="s">
        <v>24</v>
      </c>
      <c r="D949" s="17" t="s">
        <v>791</v>
      </c>
      <c r="E949" s="14" t="s">
        <v>106</v>
      </c>
      <c r="F949" s="20">
        <v>3</v>
      </c>
      <c r="G949" s="22">
        <v>99.48</v>
      </c>
      <c r="H949" s="109">
        <f t="shared" si="92"/>
        <v>129.22</v>
      </c>
      <c r="I949" s="109">
        <f t="shared" si="93"/>
        <v>387.66</v>
      </c>
    </row>
    <row r="950" spans="1:9" ht="26.1" customHeight="1" x14ac:dyDescent="0.2">
      <c r="A950" s="31" t="s">
        <v>1830</v>
      </c>
      <c r="B950" s="13">
        <v>3406</v>
      </c>
      <c r="C950" s="12" t="s">
        <v>24</v>
      </c>
      <c r="D950" s="17" t="s">
        <v>792</v>
      </c>
      <c r="E950" s="14" t="s">
        <v>106</v>
      </c>
      <c r="F950" s="20">
        <v>3</v>
      </c>
      <c r="G950" s="22">
        <v>24.06</v>
      </c>
      <c r="H950" s="109">
        <f t="shared" si="92"/>
        <v>31.25</v>
      </c>
      <c r="I950" s="109">
        <f t="shared" si="93"/>
        <v>93.75</v>
      </c>
    </row>
    <row r="951" spans="1:9" ht="26.1" customHeight="1" x14ac:dyDescent="0.2">
      <c r="A951" s="31" t="s">
        <v>1831</v>
      </c>
      <c r="B951" s="13">
        <v>417</v>
      </c>
      <c r="C951" s="12" t="s">
        <v>24</v>
      </c>
      <c r="D951" s="17" t="s">
        <v>793</v>
      </c>
      <c r="E951" s="14" t="s">
        <v>106</v>
      </c>
      <c r="F951" s="20">
        <v>3</v>
      </c>
      <c r="G951" s="22">
        <v>4.7</v>
      </c>
      <c r="H951" s="109">
        <f t="shared" si="92"/>
        <v>6.11</v>
      </c>
      <c r="I951" s="109">
        <f t="shared" si="93"/>
        <v>18.329999999999998</v>
      </c>
    </row>
    <row r="952" spans="1:9" ht="24.2" customHeight="1" x14ac:dyDescent="0.2">
      <c r="A952" s="31" t="s">
        <v>1832</v>
      </c>
      <c r="B952" s="10">
        <v>171028</v>
      </c>
      <c r="C952" s="9" t="s">
        <v>400</v>
      </c>
      <c r="D952" s="16" t="s">
        <v>794</v>
      </c>
      <c r="E952" s="11" t="s">
        <v>106</v>
      </c>
      <c r="F952" s="19">
        <v>3</v>
      </c>
      <c r="G952" s="22">
        <v>322.88</v>
      </c>
      <c r="H952" s="100">
        <f t="shared" si="92"/>
        <v>419.42</v>
      </c>
      <c r="I952" s="100">
        <f t="shared" si="93"/>
        <v>1258.26</v>
      </c>
    </row>
    <row r="953" spans="1:9" ht="24.2" customHeight="1" x14ac:dyDescent="0.2">
      <c r="A953" s="31" t="s">
        <v>1833</v>
      </c>
      <c r="B953" s="10">
        <v>171041</v>
      </c>
      <c r="C953" s="9" t="s">
        <v>400</v>
      </c>
      <c r="D953" s="16" t="s">
        <v>795</v>
      </c>
      <c r="E953" s="11" t="s">
        <v>106</v>
      </c>
      <c r="F953" s="19">
        <v>3</v>
      </c>
      <c r="G953" s="22">
        <v>373.71</v>
      </c>
      <c r="H953" s="100">
        <f t="shared" si="92"/>
        <v>485.45</v>
      </c>
      <c r="I953" s="100">
        <f t="shared" si="93"/>
        <v>1456.35</v>
      </c>
    </row>
    <row r="954" spans="1:9" ht="52.15" customHeight="1" x14ac:dyDescent="0.2">
      <c r="A954" s="31" t="s">
        <v>1834</v>
      </c>
      <c r="B954" s="13">
        <v>1100</v>
      </c>
      <c r="C954" s="12" t="s">
        <v>24</v>
      </c>
      <c r="D954" s="17" t="s">
        <v>796</v>
      </c>
      <c r="E954" s="14" t="s">
        <v>106</v>
      </c>
      <c r="F954" s="20">
        <v>1</v>
      </c>
      <c r="G954" s="22">
        <v>16.2</v>
      </c>
      <c r="H954" s="109">
        <f t="shared" si="92"/>
        <v>21.04</v>
      </c>
      <c r="I954" s="109">
        <f t="shared" si="93"/>
        <v>21.04</v>
      </c>
    </row>
    <row r="955" spans="1:9" ht="24.2" customHeight="1" x14ac:dyDescent="0.2">
      <c r="A955" s="31" t="s">
        <v>1835</v>
      </c>
      <c r="B955" s="10">
        <v>171020</v>
      </c>
      <c r="C955" s="9" t="s">
        <v>400</v>
      </c>
      <c r="D955" s="16" t="s">
        <v>746</v>
      </c>
      <c r="E955" s="11" t="s">
        <v>95</v>
      </c>
      <c r="F955" s="19">
        <v>3</v>
      </c>
      <c r="G955" s="22">
        <v>63.44</v>
      </c>
      <c r="H955" s="100">
        <f t="shared" si="92"/>
        <v>82.41</v>
      </c>
      <c r="I955" s="100">
        <f t="shared" si="93"/>
        <v>247.23</v>
      </c>
    </row>
    <row r="956" spans="1:9" ht="24.2" customHeight="1" x14ac:dyDescent="0.2">
      <c r="A956" s="31" t="s">
        <v>1836</v>
      </c>
      <c r="B956" s="10">
        <v>171021</v>
      </c>
      <c r="C956" s="9" t="s">
        <v>400</v>
      </c>
      <c r="D956" s="16" t="s">
        <v>797</v>
      </c>
      <c r="E956" s="11" t="s">
        <v>95</v>
      </c>
      <c r="F956" s="19">
        <v>6</v>
      </c>
      <c r="G956" s="22">
        <v>102.4</v>
      </c>
      <c r="H956" s="100">
        <f t="shared" si="92"/>
        <v>133.02000000000001</v>
      </c>
      <c r="I956" s="100">
        <f t="shared" si="93"/>
        <v>798.12</v>
      </c>
    </row>
    <row r="957" spans="1:9" ht="26.1" customHeight="1" x14ac:dyDescent="0.2">
      <c r="A957" s="31" t="s">
        <v>1837</v>
      </c>
      <c r="B957" s="13">
        <v>2631</v>
      </c>
      <c r="C957" s="12" t="s">
        <v>24</v>
      </c>
      <c r="D957" s="17" t="s">
        <v>749</v>
      </c>
      <c r="E957" s="14" t="s">
        <v>106</v>
      </c>
      <c r="F957" s="20">
        <v>1</v>
      </c>
      <c r="G957" s="22">
        <v>28.32</v>
      </c>
      <c r="H957" s="109">
        <f t="shared" si="92"/>
        <v>36.79</v>
      </c>
      <c r="I957" s="109">
        <f t="shared" si="93"/>
        <v>36.79</v>
      </c>
    </row>
    <row r="958" spans="1:9" ht="26.1" customHeight="1" x14ac:dyDescent="0.2">
      <c r="A958" s="31" t="s">
        <v>1838</v>
      </c>
      <c r="B958" s="13">
        <v>2619</v>
      </c>
      <c r="C958" s="12" t="s">
        <v>24</v>
      </c>
      <c r="D958" s="17" t="s">
        <v>798</v>
      </c>
      <c r="E958" s="14" t="s">
        <v>106</v>
      </c>
      <c r="F958" s="20">
        <v>1</v>
      </c>
      <c r="G958" s="22">
        <v>71.73</v>
      </c>
      <c r="H958" s="109">
        <f t="shared" si="92"/>
        <v>93.18</v>
      </c>
      <c r="I958" s="109">
        <f t="shared" si="93"/>
        <v>93.18</v>
      </c>
    </row>
    <row r="959" spans="1:9" ht="26.1" customHeight="1" x14ac:dyDescent="0.2">
      <c r="A959" s="31" t="s">
        <v>1839</v>
      </c>
      <c r="B959" s="13">
        <v>2643</v>
      </c>
      <c r="C959" s="12" t="s">
        <v>24</v>
      </c>
      <c r="D959" s="17" t="s">
        <v>799</v>
      </c>
      <c r="E959" s="14" t="s">
        <v>106</v>
      </c>
      <c r="F959" s="20">
        <v>1</v>
      </c>
      <c r="G959" s="22">
        <v>8.02</v>
      </c>
      <c r="H959" s="109">
        <f t="shared" si="92"/>
        <v>10.42</v>
      </c>
      <c r="I959" s="109">
        <f t="shared" si="93"/>
        <v>10.42</v>
      </c>
    </row>
    <row r="960" spans="1:9" ht="26.1" customHeight="1" x14ac:dyDescent="0.2">
      <c r="A960" s="31" t="s">
        <v>1840</v>
      </c>
      <c r="B960" s="13">
        <v>2640</v>
      </c>
      <c r="C960" s="12" t="s">
        <v>24</v>
      </c>
      <c r="D960" s="17" t="s">
        <v>800</v>
      </c>
      <c r="E960" s="14" t="s">
        <v>106</v>
      </c>
      <c r="F960" s="20">
        <v>1</v>
      </c>
      <c r="G960" s="22">
        <v>11.71</v>
      </c>
      <c r="H960" s="109">
        <f t="shared" si="92"/>
        <v>15.21</v>
      </c>
      <c r="I960" s="109">
        <f t="shared" si="93"/>
        <v>15.21</v>
      </c>
    </row>
    <row r="961" spans="1:9" ht="24.2" customHeight="1" x14ac:dyDescent="0.2">
      <c r="A961" s="31" t="s">
        <v>1841</v>
      </c>
      <c r="B961" s="13">
        <v>867</v>
      </c>
      <c r="C961" s="12" t="s">
        <v>24</v>
      </c>
      <c r="D961" s="17" t="s">
        <v>781</v>
      </c>
      <c r="E961" s="14" t="s">
        <v>95</v>
      </c>
      <c r="F961" s="20">
        <v>30</v>
      </c>
      <c r="G961" s="22">
        <v>54.84</v>
      </c>
      <c r="H961" s="109">
        <f t="shared" si="92"/>
        <v>71.239999999999995</v>
      </c>
      <c r="I961" s="109">
        <f t="shared" si="93"/>
        <v>2137.1999999999998</v>
      </c>
    </row>
    <row r="962" spans="1:9" ht="26.1" customHeight="1" x14ac:dyDescent="0.2">
      <c r="A962" s="31" t="s">
        <v>1842</v>
      </c>
      <c r="B962" s="13">
        <v>402</v>
      </c>
      <c r="C962" s="12" t="s">
        <v>24</v>
      </c>
      <c r="D962" s="17" t="s">
        <v>801</v>
      </c>
      <c r="E962" s="14" t="s">
        <v>106</v>
      </c>
      <c r="F962" s="20">
        <v>3</v>
      </c>
      <c r="G962" s="22">
        <v>18.45</v>
      </c>
      <c r="H962" s="109">
        <f t="shared" si="92"/>
        <v>23.97</v>
      </c>
      <c r="I962" s="109">
        <f t="shared" si="93"/>
        <v>71.91</v>
      </c>
    </row>
    <row r="963" spans="1:9" ht="26.1" customHeight="1" x14ac:dyDescent="0.2">
      <c r="A963" s="31" t="s">
        <v>1843</v>
      </c>
      <c r="B963" s="13">
        <v>43130</v>
      </c>
      <c r="C963" s="12" t="s">
        <v>24</v>
      </c>
      <c r="D963" s="17" t="s">
        <v>776</v>
      </c>
      <c r="E963" s="14" t="s">
        <v>81</v>
      </c>
      <c r="F963" s="20">
        <v>10</v>
      </c>
      <c r="G963" s="22">
        <v>25.86</v>
      </c>
      <c r="H963" s="109">
        <f t="shared" si="92"/>
        <v>33.590000000000003</v>
      </c>
      <c r="I963" s="109">
        <f t="shared" si="93"/>
        <v>335.9</v>
      </c>
    </row>
    <row r="964" spans="1:9" ht="26.1" customHeight="1" x14ac:dyDescent="0.2">
      <c r="A964" s="31" t="s">
        <v>1844</v>
      </c>
      <c r="B964" s="13" t="s">
        <v>2510</v>
      </c>
      <c r="C964" s="12" t="s">
        <v>753</v>
      </c>
      <c r="D964" s="88" t="s">
        <v>2262</v>
      </c>
      <c r="E964" s="14" t="s">
        <v>95</v>
      </c>
      <c r="F964" s="20">
        <v>24</v>
      </c>
      <c r="G964" s="23">
        <v>62.6</v>
      </c>
      <c r="H964" s="109">
        <f t="shared" si="92"/>
        <v>81.319999999999993</v>
      </c>
      <c r="I964" s="109">
        <f t="shared" si="93"/>
        <v>1951.68</v>
      </c>
    </row>
    <row r="965" spans="1:9" ht="26.1" customHeight="1" x14ac:dyDescent="0.2">
      <c r="A965" s="31" t="s">
        <v>1845</v>
      </c>
      <c r="B965" s="13" t="s">
        <v>2510</v>
      </c>
      <c r="C965" s="12" t="s">
        <v>753</v>
      </c>
      <c r="D965" s="88" t="s">
        <v>2263</v>
      </c>
      <c r="E965" s="14" t="s">
        <v>95</v>
      </c>
      <c r="F965" s="20">
        <v>8</v>
      </c>
      <c r="G965" s="23">
        <v>62.6</v>
      </c>
      <c r="H965" s="109">
        <f t="shared" si="92"/>
        <v>81.319999999999993</v>
      </c>
      <c r="I965" s="109">
        <f t="shared" si="93"/>
        <v>650.55999999999995</v>
      </c>
    </row>
    <row r="966" spans="1:9" ht="26.1" customHeight="1" x14ac:dyDescent="0.2">
      <c r="A966" s="31" t="s">
        <v>1846</v>
      </c>
      <c r="B966" s="13" t="s">
        <v>2511</v>
      </c>
      <c r="C966" s="12" t="s">
        <v>753</v>
      </c>
      <c r="D966" s="17" t="s">
        <v>802</v>
      </c>
      <c r="E966" s="14" t="s">
        <v>95</v>
      </c>
      <c r="F966" s="20">
        <v>2</v>
      </c>
      <c r="G966" s="23">
        <v>50.1</v>
      </c>
      <c r="H966" s="109">
        <f t="shared" si="92"/>
        <v>65.08</v>
      </c>
      <c r="I966" s="109">
        <f t="shared" si="93"/>
        <v>130.16</v>
      </c>
    </row>
    <row r="967" spans="1:9" ht="26.1" customHeight="1" x14ac:dyDescent="0.2">
      <c r="A967" s="31" t="s">
        <v>1847</v>
      </c>
      <c r="B967" s="13">
        <v>2685</v>
      </c>
      <c r="C967" s="12" t="s">
        <v>24</v>
      </c>
      <c r="D967" s="17" t="s">
        <v>803</v>
      </c>
      <c r="E967" s="14" t="s">
        <v>95</v>
      </c>
      <c r="F967" s="20">
        <v>1</v>
      </c>
      <c r="G967" s="22">
        <v>7.92</v>
      </c>
      <c r="H967" s="109">
        <f t="shared" si="92"/>
        <v>10.29</v>
      </c>
      <c r="I967" s="109">
        <f t="shared" si="93"/>
        <v>10.29</v>
      </c>
    </row>
    <row r="968" spans="1:9" ht="39" customHeight="1" x14ac:dyDescent="0.2">
      <c r="A968" s="31" t="s">
        <v>1848</v>
      </c>
      <c r="B968" s="13">
        <v>39808</v>
      </c>
      <c r="C968" s="12" t="s">
        <v>24</v>
      </c>
      <c r="D968" s="17" t="s">
        <v>804</v>
      </c>
      <c r="E968" s="14" t="s">
        <v>106</v>
      </c>
      <c r="F968" s="20">
        <v>1</v>
      </c>
      <c r="G968" s="22">
        <v>70.02</v>
      </c>
      <c r="H968" s="109">
        <f t="shared" si="92"/>
        <v>90.96</v>
      </c>
      <c r="I968" s="109">
        <f t="shared" si="93"/>
        <v>90.96</v>
      </c>
    </row>
    <row r="969" spans="1:9" ht="26.1" customHeight="1" x14ac:dyDescent="0.2">
      <c r="A969" s="24" t="s">
        <v>1849</v>
      </c>
      <c r="B969" s="24"/>
      <c r="C969" s="24"/>
      <c r="D969" s="25" t="s">
        <v>805</v>
      </c>
      <c r="E969" s="24"/>
      <c r="F969" s="26"/>
      <c r="G969" s="27"/>
      <c r="H969" s="106"/>
      <c r="I969" s="117">
        <f>SUM(I970:I994)</f>
        <v>2547.2799999999997</v>
      </c>
    </row>
    <row r="970" spans="1:9" ht="24.2" customHeight="1" x14ac:dyDescent="0.2">
      <c r="A970" s="9" t="s">
        <v>1850</v>
      </c>
      <c r="B970" s="10">
        <v>171017</v>
      </c>
      <c r="C970" s="9" t="s">
        <v>400</v>
      </c>
      <c r="D970" s="16" t="s">
        <v>744</v>
      </c>
      <c r="E970" s="11" t="s">
        <v>95</v>
      </c>
      <c r="F970" s="19">
        <v>9</v>
      </c>
      <c r="G970" s="22">
        <v>23.35</v>
      </c>
      <c r="H970" s="100">
        <f t="shared" ref="H970:H994" si="94">ROUND(G970 * (1 + 29.9 / 100), 2)</f>
        <v>30.33</v>
      </c>
      <c r="I970" s="100">
        <f t="shared" ref="I970:I994" si="95">ROUND(F970 * H970, 2)</f>
        <v>272.97000000000003</v>
      </c>
    </row>
    <row r="971" spans="1:9" ht="24.2" customHeight="1" x14ac:dyDescent="0.2">
      <c r="A971" s="9" t="s">
        <v>1851</v>
      </c>
      <c r="B971" s="10">
        <v>171018</v>
      </c>
      <c r="C971" s="9" t="s">
        <v>400</v>
      </c>
      <c r="D971" s="16" t="s">
        <v>806</v>
      </c>
      <c r="E971" s="11" t="s">
        <v>95</v>
      </c>
      <c r="F971" s="19">
        <v>9</v>
      </c>
      <c r="G971" s="22">
        <v>38.75</v>
      </c>
      <c r="H971" s="100">
        <f t="shared" si="94"/>
        <v>50.34</v>
      </c>
      <c r="I971" s="100">
        <f t="shared" si="95"/>
        <v>453.06</v>
      </c>
    </row>
    <row r="972" spans="1:9" ht="24.2" customHeight="1" x14ac:dyDescent="0.2">
      <c r="A972" s="9" t="s">
        <v>1852</v>
      </c>
      <c r="B972" s="10">
        <v>171019</v>
      </c>
      <c r="C972" s="9" t="s">
        <v>400</v>
      </c>
      <c r="D972" s="16" t="s">
        <v>745</v>
      </c>
      <c r="E972" s="11" t="s">
        <v>95</v>
      </c>
      <c r="F972" s="19">
        <v>3</v>
      </c>
      <c r="G972" s="22">
        <v>65.58</v>
      </c>
      <c r="H972" s="100">
        <f t="shared" si="94"/>
        <v>85.19</v>
      </c>
      <c r="I972" s="100">
        <f t="shared" si="95"/>
        <v>255.57</v>
      </c>
    </row>
    <row r="973" spans="1:9" ht="24.2" customHeight="1" x14ac:dyDescent="0.2">
      <c r="A973" s="9" t="s">
        <v>1853</v>
      </c>
      <c r="B973" s="10">
        <v>171020</v>
      </c>
      <c r="C973" s="9" t="s">
        <v>400</v>
      </c>
      <c r="D973" s="16" t="s">
        <v>746</v>
      </c>
      <c r="E973" s="11" t="s">
        <v>95</v>
      </c>
      <c r="F973" s="19">
        <v>3</v>
      </c>
      <c r="G973" s="22">
        <v>63.44</v>
      </c>
      <c r="H973" s="100">
        <f t="shared" si="94"/>
        <v>82.41</v>
      </c>
      <c r="I973" s="100">
        <f t="shared" si="95"/>
        <v>247.23</v>
      </c>
    </row>
    <row r="974" spans="1:9" ht="39" customHeight="1" x14ac:dyDescent="0.2">
      <c r="A974" s="12" t="s">
        <v>1854</v>
      </c>
      <c r="B974" s="13">
        <v>12232</v>
      </c>
      <c r="C974" s="12" t="s">
        <v>24</v>
      </c>
      <c r="D974" s="17" t="s">
        <v>807</v>
      </c>
      <c r="E974" s="14" t="s">
        <v>106</v>
      </c>
      <c r="F974" s="20">
        <v>2</v>
      </c>
      <c r="G974" s="22">
        <v>31.41</v>
      </c>
      <c r="H974" s="109">
        <f t="shared" si="94"/>
        <v>40.799999999999997</v>
      </c>
      <c r="I974" s="109">
        <f t="shared" si="95"/>
        <v>81.599999999999994</v>
      </c>
    </row>
    <row r="975" spans="1:9" ht="24.2" customHeight="1" x14ac:dyDescent="0.2">
      <c r="A975" s="12" t="s">
        <v>1855</v>
      </c>
      <c r="B975" s="13">
        <v>39387</v>
      </c>
      <c r="C975" s="12" t="s">
        <v>24</v>
      </c>
      <c r="D975" s="17" t="s">
        <v>808</v>
      </c>
      <c r="E975" s="14" t="s">
        <v>106</v>
      </c>
      <c r="F975" s="20">
        <v>4</v>
      </c>
      <c r="G975" s="22">
        <v>17.37</v>
      </c>
      <c r="H975" s="109">
        <f t="shared" si="94"/>
        <v>22.56</v>
      </c>
      <c r="I975" s="109">
        <f t="shared" si="95"/>
        <v>90.24</v>
      </c>
    </row>
    <row r="976" spans="1:9" ht="26.1" customHeight="1" x14ac:dyDescent="0.2">
      <c r="A976" s="12" t="s">
        <v>1856</v>
      </c>
      <c r="B976" s="13">
        <v>38774</v>
      </c>
      <c r="C976" s="12" t="s">
        <v>24</v>
      </c>
      <c r="D976" s="17" t="s">
        <v>809</v>
      </c>
      <c r="E976" s="14" t="s">
        <v>106</v>
      </c>
      <c r="F976" s="20">
        <v>1</v>
      </c>
      <c r="G976" s="22">
        <v>22.76</v>
      </c>
      <c r="H976" s="109">
        <f t="shared" si="94"/>
        <v>29.57</v>
      </c>
      <c r="I976" s="109">
        <f t="shared" si="95"/>
        <v>29.57</v>
      </c>
    </row>
    <row r="977" spans="1:9" ht="26.1" customHeight="1" x14ac:dyDescent="0.2">
      <c r="A977" s="12" t="s">
        <v>1857</v>
      </c>
      <c r="B977" s="13">
        <v>7524</v>
      </c>
      <c r="C977" s="12" t="s">
        <v>24</v>
      </c>
      <c r="D977" s="17" t="s">
        <v>810</v>
      </c>
      <c r="E977" s="14" t="s">
        <v>106</v>
      </c>
      <c r="F977" s="20">
        <v>1</v>
      </c>
      <c r="G977" s="22">
        <v>44.83</v>
      </c>
      <c r="H977" s="109">
        <f t="shared" si="94"/>
        <v>58.23</v>
      </c>
      <c r="I977" s="109">
        <f t="shared" si="95"/>
        <v>58.23</v>
      </c>
    </row>
    <row r="978" spans="1:9" ht="65.099999999999994" customHeight="1" x14ac:dyDescent="0.2">
      <c r="A978" s="12" t="s">
        <v>1858</v>
      </c>
      <c r="B978" s="13" t="s">
        <v>2512</v>
      </c>
      <c r="C978" s="12" t="s">
        <v>47</v>
      </c>
      <c r="D978" s="17" t="s">
        <v>811</v>
      </c>
      <c r="E978" s="14" t="s">
        <v>589</v>
      </c>
      <c r="F978" s="20">
        <v>2</v>
      </c>
      <c r="G978" s="23">
        <v>30.68</v>
      </c>
      <c r="H978" s="109">
        <f t="shared" si="94"/>
        <v>39.85</v>
      </c>
      <c r="I978" s="109">
        <f t="shared" si="95"/>
        <v>79.7</v>
      </c>
    </row>
    <row r="979" spans="1:9" ht="65.099999999999994" customHeight="1" x14ac:dyDescent="0.2">
      <c r="A979" s="12" t="s">
        <v>1859</v>
      </c>
      <c r="B979" s="13" t="s">
        <v>2513</v>
      </c>
      <c r="C979" s="12" t="s">
        <v>47</v>
      </c>
      <c r="D979" s="17" t="s">
        <v>812</v>
      </c>
      <c r="E979" s="14" t="s">
        <v>589</v>
      </c>
      <c r="F979" s="20">
        <v>3</v>
      </c>
      <c r="G979" s="23">
        <v>33.909999999999997</v>
      </c>
      <c r="H979" s="109">
        <f t="shared" si="94"/>
        <v>44.05</v>
      </c>
      <c r="I979" s="109">
        <f t="shared" si="95"/>
        <v>132.15</v>
      </c>
    </row>
    <row r="980" spans="1:9" ht="65.099999999999994" customHeight="1" x14ac:dyDescent="0.2">
      <c r="A980" s="12" t="s">
        <v>1860</v>
      </c>
      <c r="B980" s="13" t="s">
        <v>2514</v>
      </c>
      <c r="C980" s="12" t="s">
        <v>47</v>
      </c>
      <c r="D980" s="17" t="s">
        <v>813</v>
      </c>
      <c r="E980" s="14" t="s">
        <v>589</v>
      </c>
      <c r="F980" s="20">
        <v>1</v>
      </c>
      <c r="G980" s="23">
        <v>37.159999999999997</v>
      </c>
      <c r="H980" s="109">
        <f t="shared" si="94"/>
        <v>48.27</v>
      </c>
      <c r="I980" s="109">
        <f t="shared" si="95"/>
        <v>48.27</v>
      </c>
    </row>
    <row r="981" spans="1:9" ht="26.1" customHeight="1" x14ac:dyDescent="0.2">
      <c r="A981" s="12" t="s">
        <v>1861</v>
      </c>
      <c r="B981" s="13">
        <v>2576</v>
      </c>
      <c r="C981" s="12" t="s">
        <v>24</v>
      </c>
      <c r="D981" s="17" t="s">
        <v>761</v>
      </c>
      <c r="E981" s="14" t="s">
        <v>106</v>
      </c>
      <c r="F981" s="20">
        <v>1</v>
      </c>
      <c r="G981" s="22">
        <v>43.45</v>
      </c>
      <c r="H981" s="109">
        <f t="shared" si="94"/>
        <v>56.44</v>
      </c>
      <c r="I981" s="109">
        <f t="shared" si="95"/>
        <v>56.44</v>
      </c>
    </row>
    <row r="982" spans="1:9" ht="26.1" customHeight="1" x14ac:dyDescent="0.2">
      <c r="A982" s="12" t="s">
        <v>1862</v>
      </c>
      <c r="B982" s="13">
        <v>2588</v>
      </c>
      <c r="C982" s="12" t="s">
        <v>24</v>
      </c>
      <c r="D982" s="17" t="s">
        <v>814</v>
      </c>
      <c r="E982" s="14" t="s">
        <v>106</v>
      </c>
      <c r="F982" s="20">
        <v>1</v>
      </c>
      <c r="G982" s="22">
        <v>28.81</v>
      </c>
      <c r="H982" s="109">
        <f t="shared" si="94"/>
        <v>37.42</v>
      </c>
      <c r="I982" s="109">
        <f t="shared" si="95"/>
        <v>37.42</v>
      </c>
    </row>
    <row r="983" spans="1:9" ht="26.1" customHeight="1" x14ac:dyDescent="0.2">
      <c r="A983" s="12" t="s">
        <v>1863</v>
      </c>
      <c r="B983" s="13">
        <v>2570</v>
      </c>
      <c r="C983" s="12" t="s">
        <v>24</v>
      </c>
      <c r="D983" s="17" t="s">
        <v>815</v>
      </c>
      <c r="E983" s="14" t="s">
        <v>106</v>
      </c>
      <c r="F983" s="20">
        <v>1</v>
      </c>
      <c r="G983" s="22">
        <v>18.600000000000001</v>
      </c>
      <c r="H983" s="109">
        <f t="shared" si="94"/>
        <v>24.16</v>
      </c>
      <c r="I983" s="109">
        <f t="shared" si="95"/>
        <v>24.16</v>
      </c>
    </row>
    <row r="984" spans="1:9" ht="24.2" customHeight="1" x14ac:dyDescent="0.2">
      <c r="A984" s="9" t="s">
        <v>1864</v>
      </c>
      <c r="B984" s="10">
        <v>170921</v>
      </c>
      <c r="C984" s="9" t="s">
        <v>400</v>
      </c>
      <c r="D984" s="16" t="s">
        <v>752</v>
      </c>
      <c r="E984" s="11" t="s">
        <v>106</v>
      </c>
      <c r="F984" s="19">
        <v>1</v>
      </c>
      <c r="G984" s="22">
        <v>35.880000000000003</v>
      </c>
      <c r="H984" s="100">
        <f t="shared" si="94"/>
        <v>46.61</v>
      </c>
      <c r="I984" s="100">
        <f t="shared" si="95"/>
        <v>46.61</v>
      </c>
    </row>
    <row r="985" spans="1:9" ht="26.1" customHeight="1" x14ac:dyDescent="0.2">
      <c r="A985" s="12" t="s">
        <v>1865</v>
      </c>
      <c r="B985" s="13" t="s">
        <v>2501</v>
      </c>
      <c r="C985" s="12" t="s">
        <v>753</v>
      </c>
      <c r="D985" s="17" t="s">
        <v>769</v>
      </c>
      <c r="E985" s="14" t="s">
        <v>95</v>
      </c>
      <c r="F985" s="20">
        <v>1</v>
      </c>
      <c r="G985" s="23">
        <v>6.43</v>
      </c>
      <c r="H985" s="109">
        <f t="shared" si="94"/>
        <v>8.35</v>
      </c>
      <c r="I985" s="109">
        <f t="shared" si="95"/>
        <v>8.35</v>
      </c>
    </row>
    <row r="986" spans="1:9" ht="26.1" customHeight="1" x14ac:dyDescent="0.2">
      <c r="A986" s="12" t="s">
        <v>1866</v>
      </c>
      <c r="B986" s="13" t="s">
        <v>2503</v>
      </c>
      <c r="C986" s="12" t="s">
        <v>753</v>
      </c>
      <c r="D986" s="17" t="s">
        <v>772</v>
      </c>
      <c r="E986" s="14" t="s">
        <v>95</v>
      </c>
      <c r="F986" s="20">
        <v>10</v>
      </c>
      <c r="G986" s="23">
        <v>23.41</v>
      </c>
      <c r="H986" s="109">
        <f t="shared" si="94"/>
        <v>30.41</v>
      </c>
      <c r="I986" s="109">
        <f t="shared" si="95"/>
        <v>304.10000000000002</v>
      </c>
    </row>
    <row r="987" spans="1:9" ht="52.15" customHeight="1" x14ac:dyDescent="0.2">
      <c r="A987" s="12" t="s">
        <v>1867</v>
      </c>
      <c r="B987" s="13">
        <v>1020</v>
      </c>
      <c r="C987" s="12" t="s">
        <v>24</v>
      </c>
      <c r="D987" s="17" t="s">
        <v>768</v>
      </c>
      <c r="E987" s="14" t="s">
        <v>95</v>
      </c>
      <c r="F987" s="20">
        <v>10</v>
      </c>
      <c r="G987" s="22">
        <v>10.1</v>
      </c>
      <c r="H987" s="109">
        <f t="shared" si="94"/>
        <v>13.12</v>
      </c>
      <c r="I987" s="109">
        <f t="shared" si="95"/>
        <v>131.19999999999999</v>
      </c>
    </row>
    <row r="988" spans="1:9" ht="39" customHeight="1" x14ac:dyDescent="0.2">
      <c r="A988" s="12" t="s">
        <v>1868</v>
      </c>
      <c r="B988" s="13">
        <v>1014</v>
      </c>
      <c r="C988" s="12" t="s">
        <v>24</v>
      </c>
      <c r="D988" s="88" t="s">
        <v>2264</v>
      </c>
      <c r="E988" s="14" t="s">
        <v>95</v>
      </c>
      <c r="F988" s="20">
        <v>6</v>
      </c>
      <c r="G988" s="22">
        <v>2.33</v>
      </c>
      <c r="H988" s="109">
        <f t="shared" si="94"/>
        <v>3.03</v>
      </c>
      <c r="I988" s="109">
        <f t="shared" si="95"/>
        <v>18.18</v>
      </c>
    </row>
    <row r="989" spans="1:9" ht="39" customHeight="1" x14ac:dyDescent="0.2">
      <c r="A989" s="12" t="s">
        <v>1869</v>
      </c>
      <c r="B989" s="13">
        <v>1014</v>
      </c>
      <c r="C989" s="12" t="s">
        <v>24</v>
      </c>
      <c r="D989" s="88" t="s">
        <v>2265</v>
      </c>
      <c r="E989" s="14" t="s">
        <v>95</v>
      </c>
      <c r="F989" s="20">
        <v>16</v>
      </c>
      <c r="G989" s="22">
        <v>2.33</v>
      </c>
      <c r="H989" s="109">
        <f t="shared" si="94"/>
        <v>3.03</v>
      </c>
      <c r="I989" s="109">
        <f t="shared" si="95"/>
        <v>48.48</v>
      </c>
    </row>
    <row r="990" spans="1:9" ht="39" customHeight="1" x14ac:dyDescent="0.2">
      <c r="A990" s="12" t="s">
        <v>1870</v>
      </c>
      <c r="B990" s="13">
        <v>1014</v>
      </c>
      <c r="C990" s="12" t="s">
        <v>24</v>
      </c>
      <c r="D990" s="88" t="s">
        <v>2266</v>
      </c>
      <c r="E990" s="14" t="s">
        <v>95</v>
      </c>
      <c r="F990" s="20">
        <v>10</v>
      </c>
      <c r="G990" s="22">
        <v>2.33</v>
      </c>
      <c r="H990" s="109">
        <f t="shared" si="94"/>
        <v>3.03</v>
      </c>
      <c r="I990" s="109">
        <f t="shared" si="95"/>
        <v>30.3</v>
      </c>
    </row>
    <row r="991" spans="1:9" ht="39" customHeight="1" x14ac:dyDescent="0.2">
      <c r="A991" s="12" t="s">
        <v>1871</v>
      </c>
      <c r="B991" s="13">
        <v>1014</v>
      </c>
      <c r="C991" s="12" t="s">
        <v>24</v>
      </c>
      <c r="D991" s="88" t="s">
        <v>2267</v>
      </c>
      <c r="E991" s="14" t="s">
        <v>95</v>
      </c>
      <c r="F991" s="20">
        <v>11</v>
      </c>
      <c r="G991" s="22">
        <v>2.33</v>
      </c>
      <c r="H991" s="109">
        <f t="shared" si="94"/>
        <v>3.03</v>
      </c>
      <c r="I991" s="109">
        <f t="shared" si="95"/>
        <v>33.33</v>
      </c>
    </row>
    <row r="992" spans="1:9" ht="39" customHeight="1" x14ac:dyDescent="0.2">
      <c r="A992" s="12" t="s">
        <v>1872</v>
      </c>
      <c r="B992" s="13">
        <v>981</v>
      </c>
      <c r="C992" s="12" t="s">
        <v>24</v>
      </c>
      <c r="D992" s="88" t="s">
        <v>2268</v>
      </c>
      <c r="E992" s="14" t="s">
        <v>95</v>
      </c>
      <c r="F992" s="20">
        <v>4</v>
      </c>
      <c r="G992" s="22">
        <v>3.86</v>
      </c>
      <c r="H992" s="109">
        <f t="shared" si="94"/>
        <v>5.01</v>
      </c>
      <c r="I992" s="109">
        <f t="shared" si="95"/>
        <v>20.04</v>
      </c>
    </row>
    <row r="993" spans="1:9" ht="39" customHeight="1" x14ac:dyDescent="0.2">
      <c r="A993" s="12" t="s">
        <v>1873</v>
      </c>
      <c r="B993" s="13">
        <v>981</v>
      </c>
      <c r="C993" s="12" t="s">
        <v>24</v>
      </c>
      <c r="D993" s="88" t="s">
        <v>2269</v>
      </c>
      <c r="E993" s="14" t="s">
        <v>95</v>
      </c>
      <c r="F993" s="20">
        <v>4</v>
      </c>
      <c r="G993" s="22">
        <v>3.86</v>
      </c>
      <c r="H993" s="109">
        <f t="shared" si="94"/>
        <v>5.01</v>
      </c>
      <c r="I993" s="109">
        <f t="shared" si="95"/>
        <v>20.04</v>
      </c>
    </row>
    <row r="994" spans="1:9" ht="39" customHeight="1" x14ac:dyDescent="0.2">
      <c r="A994" s="12" t="s">
        <v>1874</v>
      </c>
      <c r="B994" s="13">
        <v>981</v>
      </c>
      <c r="C994" s="12" t="s">
        <v>24</v>
      </c>
      <c r="D994" s="88" t="s">
        <v>2270</v>
      </c>
      <c r="E994" s="14" t="s">
        <v>95</v>
      </c>
      <c r="F994" s="20">
        <v>4</v>
      </c>
      <c r="G994" s="22">
        <v>3.86</v>
      </c>
      <c r="H994" s="109">
        <f t="shared" si="94"/>
        <v>5.01</v>
      </c>
      <c r="I994" s="109">
        <f t="shared" si="95"/>
        <v>20.04</v>
      </c>
    </row>
    <row r="995" spans="1:9" ht="24.2" customHeight="1" x14ac:dyDescent="0.2">
      <c r="A995" s="24" t="s">
        <v>1875</v>
      </c>
      <c r="B995" s="24"/>
      <c r="C995" s="24"/>
      <c r="D995" s="25" t="s">
        <v>816</v>
      </c>
      <c r="E995" s="24"/>
      <c r="F995" s="26"/>
      <c r="G995" s="27"/>
      <c r="H995" s="106"/>
      <c r="I995" s="117">
        <f>SUM(I996:I997)</f>
        <v>76941.34</v>
      </c>
    </row>
    <row r="996" spans="1:9" ht="39" customHeight="1" x14ac:dyDescent="0.2">
      <c r="A996" s="31" t="s">
        <v>1876</v>
      </c>
      <c r="B996" s="13" t="s">
        <v>2515</v>
      </c>
      <c r="C996" s="12" t="s">
        <v>47</v>
      </c>
      <c r="D996" s="17" t="s">
        <v>817</v>
      </c>
      <c r="E996" s="14" t="s">
        <v>589</v>
      </c>
      <c r="F996" s="20">
        <v>1</v>
      </c>
      <c r="G996" s="23">
        <v>2731.21</v>
      </c>
      <c r="H996" s="109">
        <f>ROUND(G996 * (1 + 29.9 / 100), 2)</f>
        <v>3547.84</v>
      </c>
      <c r="I996" s="109">
        <f>ROUND(F996 * H996, 2)</f>
        <v>3547.84</v>
      </c>
    </row>
    <row r="997" spans="1:9" ht="26.1" customHeight="1" x14ac:dyDescent="0.2">
      <c r="A997" s="31" t="s">
        <v>1877</v>
      </c>
      <c r="B997" s="13" t="s">
        <v>2516</v>
      </c>
      <c r="C997" s="12" t="s">
        <v>47</v>
      </c>
      <c r="D997" s="17" t="s">
        <v>818</v>
      </c>
      <c r="E997" s="14" t="s">
        <v>589</v>
      </c>
      <c r="F997" s="20">
        <v>1</v>
      </c>
      <c r="G997" s="23">
        <v>56500</v>
      </c>
      <c r="H997" s="109">
        <f>ROUND(G997 * (1 + 29.9 / 100), 2)</f>
        <v>73393.5</v>
      </c>
      <c r="I997" s="109">
        <f>ROUND(F997 * H997, 2)</f>
        <v>73393.5</v>
      </c>
    </row>
    <row r="998" spans="1:9" ht="24.2" customHeight="1" x14ac:dyDescent="0.2">
      <c r="A998" s="24" t="s">
        <v>1878</v>
      </c>
      <c r="B998" s="24"/>
      <c r="C998" s="24"/>
      <c r="D998" s="25" t="s">
        <v>819</v>
      </c>
      <c r="E998" s="24"/>
      <c r="F998" s="26"/>
      <c r="G998" s="27"/>
      <c r="H998" s="106"/>
      <c r="I998" s="117">
        <f>SUM(I999:I1020)</f>
        <v>1627.71</v>
      </c>
    </row>
    <row r="999" spans="1:9" ht="24.2" customHeight="1" x14ac:dyDescent="0.2">
      <c r="A999" s="9" t="s">
        <v>1879</v>
      </c>
      <c r="B999" s="10">
        <v>171017</v>
      </c>
      <c r="C999" s="9" t="s">
        <v>400</v>
      </c>
      <c r="D999" s="16" t="s">
        <v>744</v>
      </c>
      <c r="E999" s="11" t="s">
        <v>95</v>
      </c>
      <c r="F999" s="19">
        <v>3</v>
      </c>
      <c r="G999" s="22">
        <v>23.35</v>
      </c>
      <c r="H999" s="100">
        <f t="shared" ref="H999:H1020" si="96">ROUND(G999 * (1 + 29.9 / 100), 2)</f>
        <v>30.33</v>
      </c>
      <c r="I999" s="100">
        <f t="shared" ref="I999:I1020" si="97">ROUND(F999 * H999, 2)</f>
        <v>90.99</v>
      </c>
    </row>
    <row r="1000" spans="1:9" ht="24.2" customHeight="1" x14ac:dyDescent="0.2">
      <c r="A1000" s="9" t="s">
        <v>1880</v>
      </c>
      <c r="B1000" s="10">
        <v>171018</v>
      </c>
      <c r="C1000" s="9" t="s">
        <v>400</v>
      </c>
      <c r="D1000" s="16" t="s">
        <v>806</v>
      </c>
      <c r="E1000" s="11" t="s">
        <v>95</v>
      </c>
      <c r="F1000" s="19">
        <v>3</v>
      </c>
      <c r="G1000" s="22">
        <v>38.75</v>
      </c>
      <c r="H1000" s="100">
        <f t="shared" si="96"/>
        <v>50.34</v>
      </c>
      <c r="I1000" s="100">
        <f t="shared" si="97"/>
        <v>151.02000000000001</v>
      </c>
    </row>
    <row r="1001" spans="1:9" ht="24.2" customHeight="1" x14ac:dyDescent="0.2">
      <c r="A1001" s="9" t="s">
        <v>1881</v>
      </c>
      <c r="B1001" s="10">
        <v>171019</v>
      </c>
      <c r="C1001" s="9" t="s">
        <v>400</v>
      </c>
      <c r="D1001" s="16" t="s">
        <v>745</v>
      </c>
      <c r="E1001" s="11" t="s">
        <v>95</v>
      </c>
      <c r="F1001" s="19">
        <v>3</v>
      </c>
      <c r="G1001" s="22">
        <v>65.58</v>
      </c>
      <c r="H1001" s="100">
        <f t="shared" si="96"/>
        <v>85.19</v>
      </c>
      <c r="I1001" s="100">
        <f t="shared" si="97"/>
        <v>255.57</v>
      </c>
    </row>
    <row r="1002" spans="1:9" ht="24.2" customHeight="1" x14ac:dyDescent="0.2">
      <c r="A1002" s="9" t="s">
        <v>1882</v>
      </c>
      <c r="B1002" s="10">
        <v>171020</v>
      </c>
      <c r="C1002" s="9" t="s">
        <v>400</v>
      </c>
      <c r="D1002" s="16" t="s">
        <v>746</v>
      </c>
      <c r="E1002" s="11" t="s">
        <v>95</v>
      </c>
      <c r="F1002" s="19">
        <v>3</v>
      </c>
      <c r="G1002" s="22">
        <v>63.44</v>
      </c>
      <c r="H1002" s="100">
        <f t="shared" si="96"/>
        <v>82.41</v>
      </c>
      <c r="I1002" s="100">
        <f t="shared" si="97"/>
        <v>247.23</v>
      </c>
    </row>
    <row r="1003" spans="1:9" ht="39" customHeight="1" x14ac:dyDescent="0.2">
      <c r="A1003" s="12" t="s">
        <v>1883</v>
      </c>
      <c r="B1003" s="13">
        <v>38775</v>
      </c>
      <c r="C1003" s="12" t="s">
        <v>24</v>
      </c>
      <c r="D1003" s="17" t="s">
        <v>820</v>
      </c>
      <c r="E1003" s="14" t="s">
        <v>106</v>
      </c>
      <c r="F1003" s="20">
        <v>1</v>
      </c>
      <c r="G1003" s="22">
        <v>81.2</v>
      </c>
      <c r="H1003" s="109">
        <f t="shared" si="96"/>
        <v>105.48</v>
      </c>
      <c r="I1003" s="109">
        <f t="shared" si="97"/>
        <v>105.48</v>
      </c>
    </row>
    <row r="1004" spans="1:9" ht="24.2" customHeight="1" x14ac:dyDescent="0.2">
      <c r="A1004" s="12" t="s">
        <v>1884</v>
      </c>
      <c r="B1004" s="13">
        <v>12214</v>
      </c>
      <c r="C1004" s="12" t="s">
        <v>24</v>
      </c>
      <c r="D1004" s="17" t="s">
        <v>821</v>
      </c>
      <c r="E1004" s="14" t="s">
        <v>106</v>
      </c>
      <c r="F1004" s="20">
        <v>1</v>
      </c>
      <c r="G1004" s="22">
        <v>26.99</v>
      </c>
      <c r="H1004" s="109">
        <f t="shared" si="96"/>
        <v>35.06</v>
      </c>
      <c r="I1004" s="109">
        <f t="shared" si="97"/>
        <v>35.06</v>
      </c>
    </row>
    <row r="1005" spans="1:9" ht="26.1" customHeight="1" x14ac:dyDescent="0.2">
      <c r="A1005" s="12" t="s">
        <v>1885</v>
      </c>
      <c r="B1005" s="13">
        <v>38774</v>
      </c>
      <c r="C1005" s="12" t="s">
        <v>24</v>
      </c>
      <c r="D1005" s="17" t="s">
        <v>809</v>
      </c>
      <c r="E1005" s="14" t="s">
        <v>106</v>
      </c>
      <c r="F1005" s="20">
        <v>1</v>
      </c>
      <c r="G1005" s="22">
        <v>22.76</v>
      </c>
      <c r="H1005" s="109">
        <f t="shared" si="96"/>
        <v>29.57</v>
      </c>
      <c r="I1005" s="109">
        <f t="shared" si="97"/>
        <v>29.57</v>
      </c>
    </row>
    <row r="1006" spans="1:9" ht="26.1" customHeight="1" x14ac:dyDescent="0.2">
      <c r="A1006" s="12" t="s">
        <v>1886</v>
      </c>
      <c r="B1006" s="13">
        <v>7524</v>
      </c>
      <c r="C1006" s="12" t="s">
        <v>24</v>
      </c>
      <c r="D1006" s="17" t="s">
        <v>810</v>
      </c>
      <c r="E1006" s="14" t="s">
        <v>106</v>
      </c>
      <c r="F1006" s="20">
        <v>1</v>
      </c>
      <c r="G1006" s="22">
        <v>44.83</v>
      </c>
      <c r="H1006" s="109">
        <f t="shared" si="96"/>
        <v>58.23</v>
      </c>
      <c r="I1006" s="109">
        <f t="shared" si="97"/>
        <v>58.23</v>
      </c>
    </row>
    <row r="1007" spans="1:9" ht="65.099999999999994" customHeight="1" x14ac:dyDescent="0.2">
      <c r="A1007" s="12" t="s">
        <v>1887</v>
      </c>
      <c r="B1007" s="13" t="s">
        <v>2517</v>
      </c>
      <c r="C1007" s="12" t="s">
        <v>47</v>
      </c>
      <c r="D1007" s="17" t="s">
        <v>822</v>
      </c>
      <c r="E1007" s="14" t="s">
        <v>589</v>
      </c>
      <c r="F1007" s="20">
        <v>1</v>
      </c>
      <c r="G1007" s="23">
        <v>42.8</v>
      </c>
      <c r="H1007" s="109">
        <f t="shared" si="96"/>
        <v>55.6</v>
      </c>
      <c r="I1007" s="109">
        <f t="shared" si="97"/>
        <v>55.6</v>
      </c>
    </row>
    <row r="1008" spans="1:9" ht="65.099999999999994" customHeight="1" x14ac:dyDescent="0.2">
      <c r="A1008" s="12" t="s">
        <v>1888</v>
      </c>
      <c r="B1008" s="13" t="s">
        <v>2513</v>
      </c>
      <c r="C1008" s="12" t="s">
        <v>47</v>
      </c>
      <c r="D1008" s="17" t="s">
        <v>812</v>
      </c>
      <c r="E1008" s="14" t="s">
        <v>589</v>
      </c>
      <c r="F1008" s="20">
        <v>1</v>
      </c>
      <c r="G1008" s="23">
        <v>33.909999999999997</v>
      </c>
      <c r="H1008" s="109">
        <f t="shared" si="96"/>
        <v>44.05</v>
      </c>
      <c r="I1008" s="109">
        <f t="shared" si="97"/>
        <v>44.05</v>
      </c>
    </row>
    <row r="1009" spans="1:9" ht="65.099999999999994" customHeight="1" x14ac:dyDescent="0.2">
      <c r="A1009" s="12" t="s">
        <v>1889</v>
      </c>
      <c r="B1009" s="13" t="s">
        <v>2518</v>
      </c>
      <c r="C1009" s="12" t="s">
        <v>47</v>
      </c>
      <c r="D1009" s="17" t="s">
        <v>823</v>
      </c>
      <c r="E1009" s="14" t="s">
        <v>589</v>
      </c>
      <c r="F1009" s="20">
        <v>1</v>
      </c>
      <c r="G1009" s="23">
        <v>47.85</v>
      </c>
      <c r="H1009" s="109">
        <f t="shared" si="96"/>
        <v>62.16</v>
      </c>
      <c r="I1009" s="109">
        <f t="shared" si="97"/>
        <v>62.16</v>
      </c>
    </row>
    <row r="1010" spans="1:9" ht="26.1" customHeight="1" x14ac:dyDescent="0.2">
      <c r="A1010" s="12" t="s">
        <v>1890</v>
      </c>
      <c r="B1010" s="13">
        <v>2576</v>
      </c>
      <c r="C1010" s="12" t="s">
        <v>24</v>
      </c>
      <c r="D1010" s="17" t="s">
        <v>761</v>
      </c>
      <c r="E1010" s="14" t="s">
        <v>106</v>
      </c>
      <c r="F1010" s="20">
        <v>1</v>
      </c>
      <c r="G1010" s="22">
        <v>43.45</v>
      </c>
      <c r="H1010" s="109">
        <f t="shared" si="96"/>
        <v>56.44</v>
      </c>
      <c r="I1010" s="109">
        <f t="shared" si="97"/>
        <v>56.44</v>
      </c>
    </row>
    <row r="1011" spans="1:9" ht="24.2" customHeight="1" x14ac:dyDescent="0.2">
      <c r="A1011" s="9" t="s">
        <v>1891</v>
      </c>
      <c r="B1011" s="10">
        <v>170919</v>
      </c>
      <c r="C1011" s="9" t="s">
        <v>400</v>
      </c>
      <c r="D1011" s="16" t="s">
        <v>757</v>
      </c>
      <c r="E1011" s="11" t="s">
        <v>106</v>
      </c>
      <c r="F1011" s="19">
        <v>1</v>
      </c>
      <c r="G1011" s="22">
        <v>39.520000000000003</v>
      </c>
      <c r="H1011" s="100">
        <f t="shared" si="96"/>
        <v>51.34</v>
      </c>
      <c r="I1011" s="100">
        <f t="shared" si="97"/>
        <v>51.34</v>
      </c>
    </row>
    <row r="1012" spans="1:9" ht="26.1" customHeight="1" x14ac:dyDescent="0.2">
      <c r="A1012" s="12" t="s">
        <v>1892</v>
      </c>
      <c r="B1012" s="13">
        <v>2587</v>
      </c>
      <c r="C1012" s="12" t="s">
        <v>24</v>
      </c>
      <c r="D1012" s="17" t="s">
        <v>756</v>
      </c>
      <c r="E1012" s="14" t="s">
        <v>106</v>
      </c>
      <c r="F1012" s="20">
        <v>1</v>
      </c>
      <c r="G1012" s="22">
        <v>36.26</v>
      </c>
      <c r="H1012" s="109">
        <f t="shared" si="96"/>
        <v>47.1</v>
      </c>
      <c r="I1012" s="109">
        <f t="shared" si="97"/>
        <v>47.1</v>
      </c>
    </row>
    <row r="1013" spans="1:9" ht="26.1" customHeight="1" x14ac:dyDescent="0.2">
      <c r="A1013" s="12" t="s">
        <v>1893</v>
      </c>
      <c r="B1013" s="13">
        <v>2575</v>
      </c>
      <c r="C1013" s="12" t="s">
        <v>24</v>
      </c>
      <c r="D1013" s="17" t="s">
        <v>824</v>
      </c>
      <c r="E1013" s="14" t="s">
        <v>106</v>
      </c>
      <c r="F1013" s="20">
        <v>1</v>
      </c>
      <c r="G1013" s="22">
        <v>32.65</v>
      </c>
      <c r="H1013" s="109">
        <f t="shared" si="96"/>
        <v>42.41</v>
      </c>
      <c r="I1013" s="109">
        <f t="shared" si="97"/>
        <v>42.41</v>
      </c>
    </row>
    <row r="1014" spans="1:9" ht="26.1" customHeight="1" x14ac:dyDescent="0.2">
      <c r="A1014" s="12" t="s">
        <v>1894</v>
      </c>
      <c r="B1014" s="13" t="s">
        <v>2501</v>
      </c>
      <c r="C1014" s="12" t="s">
        <v>753</v>
      </c>
      <c r="D1014" s="17" t="s">
        <v>769</v>
      </c>
      <c r="E1014" s="14" t="s">
        <v>95</v>
      </c>
      <c r="F1014" s="20">
        <v>5</v>
      </c>
      <c r="G1014" s="23">
        <v>6.43</v>
      </c>
      <c r="H1014" s="109">
        <f t="shared" si="96"/>
        <v>8.35</v>
      </c>
      <c r="I1014" s="109">
        <f t="shared" si="97"/>
        <v>41.75</v>
      </c>
    </row>
    <row r="1015" spans="1:9" ht="26.1" customHeight="1" x14ac:dyDescent="0.2">
      <c r="A1015" s="12" t="s">
        <v>1895</v>
      </c>
      <c r="B1015" s="13" t="s">
        <v>2503</v>
      </c>
      <c r="C1015" s="12" t="s">
        <v>753</v>
      </c>
      <c r="D1015" s="17" t="s">
        <v>772</v>
      </c>
      <c r="E1015" s="14" t="s">
        <v>95</v>
      </c>
      <c r="F1015" s="20">
        <v>2</v>
      </c>
      <c r="G1015" s="23">
        <v>23.41</v>
      </c>
      <c r="H1015" s="109">
        <f t="shared" si="96"/>
        <v>30.41</v>
      </c>
      <c r="I1015" s="109">
        <f t="shared" si="97"/>
        <v>60.82</v>
      </c>
    </row>
    <row r="1016" spans="1:9" ht="52.15" customHeight="1" x14ac:dyDescent="0.2">
      <c r="A1016" s="12" t="s">
        <v>1896</v>
      </c>
      <c r="B1016" s="13">
        <v>1020</v>
      </c>
      <c r="C1016" s="12" t="s">
        <v>24</v>
      </c>
      <c r="D1016" s="17" t="s">
        <v>768</v>
      </c>
      <c r="E1016" s="14" t="s">
        <v>95</v>
      </c>
      <c r="F1016" s="20">
        <v>2</v>
      </c>
      <c r="G1016" s="22">
        <v>10.1</v>
      </c>
      <c r="H1016" s="109">
        <f t="shared" si="96"/>
        <v>13.12</v>
      </c>
      <c r="I1016" s="109">
        <f t="shared" si="97"/>
        <v>26.24</v>
      </c>
    </row>
    <row r="1017" spans="1:9" ht="39" customHeight="1" x14ac:dyDescent="0.2">
      <c r="A1017" s="12" t="s">
        <v>1897</v>
      </c>
      <c r="B1017" s="13">
        <v>1014</v>
      </c>
      <c r="C1017" s="12" t="s">
        <v>24</v>
      </c>
      <c r="D1017" s="88" t="s">
        <v>2264</v>
      </c>
      <c r="E1017" s="14" t="s">
        <v>95</v>
      </c>
      <c r="F1017" s="20">
        <v>15</v>
      </c>
      <c r="G1017" s="22">
        <v>2.33</v>
      </c>
      <c r="H1017" s="109">
        <f t="shared" si="96"/>
        <v>3.03</v>
      </c>
      <c r="I1017" s="109">
        <f t="shared" si="97"/>
        <v>45.45</v>
      </c>
    </row>
    <row r="1018" spans="1:9" ht="39" customHeight="1" x14ac:dyDescent="0.2">
      <c r="A1018" s="12" t="s">
        <v>1898</v>
      </c>
      <c r="B1018" s="13">
        <v>1014</v>
      </c>
      <c r="C1018" s="12" t="s">
        <v>24</v>
      </c>
      <c r="D1018" s="88" t="s">
        <v>2265</v>
      </c>
      <c r="E1018" s="14" t="s">
        <v>95</v>
      </c>
      <c r="F1018" s="20">
        <v>15</v>
      </c>
      <c r="G1018" s="22">
        <v>2.33</v>
      </c>
      <c r="H1018" s="109">
        <f t="shared" si="96"/>
        <v>3.03</v>
      </c>
      <c r="I1018" s="109">
        <f t="shared" si="97"/>
        <v>45.45</v>
      </c>
    </row>
    <row r="1019" spans="1:9" ht="39" customHeight="1" x14ac:dyDescent="0.2">
      <c r="A1019" s="12" t="s">
        <v>1899</v>
      </c>
      <c r="B1019" s="13">
        <v>1014</v>
      </c>
      <c r="C1019" s="12" t="s">
        <v>24</v>
      </c>
      <c r="D1019" s="88" t="s">
        <v>2266</v>
      </c>
      <c r="E1019" s="14" t="s">
        <v>95</v>
      </c>
      <c r="F1019" s="20">
        <v>10</v>
      </c>
      <c r="G1019" s="22">
        <v>2.33</v>
      </c>
      <c r="H1019" s="109">
        <f t="shared" si="96"/>
        <v>3.03</v>
      </c>
      <c r="I1019" s="109">
        <f t="shared" si="97"/>
        <v>30.3</v>
      </c>
    </row>
    <row r="1020" spans="1:9" ht="39" customHeight="1" x14ac:dyDescent="0.2">
      <c r="A1020" s="12" t="s">
        <v>1900</v>
      </c>
      <c r="B1020" s="13">
        <v>1014</v>
      </c>
      <c r="C1020" s="12" t="s">
        <v>24</v>
      </c>
      <c r="D1020" s="88" t="s">
        <v>2267</v>
      </c>
      <c r="E1020" s="14" t="s">
        <v>95</v>
      </c>
      <c r="F1020" s="20">
        <v>15</v>
      </c>
      <c r="G1020" s="22">
        <v>2.33</v>
      </c>
      <c r="H1020" s="109">
        <f t="shared" si="96"/>
        <v>3.03</v>
      </c>
      <c r="I1020" s="109">
        <f t="shared" si="97"/>
        <v>45.45</v>
      </c>
    </row>
    <row r="1021" spans="1:9" ht="24.2" customHeight="1" x14ac:dyDescent="0.2">
      <c r="A1021" s="24" t="s">
        <v>1901</v>
      </c>
      <c r="B1021" s="24"/>
      <c r="C1021" s="24"/>
      <c r="D1021" s="25" t="s">
        <v>825</v>
      </c>
      <c r="E1021" s="24"/>
      <c r="F1021" s="26"/>
      <c r="G1021" s="27"/>
      <c r="H1021" s="106"/>
      <c r="I1021" s="117">
        <f>SUM(I1022)</f>
        <v>3469.03</v>
      </c>
    </row>
    <row r="1022" spans="1:9" ht="39" customHeight="1" x14ac:dyDescent="0.2">
      <c r="A1022" s="31" t="s">
        <v>1902</v>
      </c>
      <c r="B1022" s="13" t="s">
        <v>2519</v>
      </c>
      <c r="C1022" s="12" t="s">
        <v>47</v>
      </c>
      <c r="D1022" s="17" t="s">
        <v>826</v>
      </c>
      <c r="E1022" s="14" t="s">
        <v>589</v>
      </c>
      <c r="F1022" s="20">
        <v>1</v>
      </c>
      <c r="G1022" s="23">
        <v>2670.54</v>
      </c>
      <c r="H1022" s="109">
        <f>ROUND(G1022 * (1 + 29.9 / 100), 2)</f>
        <v>3469.03</v>
      </c>
      <c r="I1022" s="109">
        <f>ROUND(F1022 * H1022, 2)</f>
        <v>3469.03</v>
      </c>
    </row>
    <row r="1023" spans="1:9" ht="24.2" customHeight="1" x14ac:dyDescent="0.2">
      <c r="A1023" s="24" t="s">
        <v>1903</v>
      </c>
      <c r="B1023" s="24"/>
      <c r="C1023" s="24"/>
      <c r="D1023" s="25" t="s">
        <v>827</v>
      </c>
      <c r="E1023" s="24"/>
      <c r="F1023" s="26"/>
      <c r="G1023" s="27"/>
      <c r="H1023" s="106"/>
      <c r="I1023" s="117">
        <f>SUM(I1024)</f>
        <v>285611.17</v>
      </c>
    </row>
    <row r="1024" spans="1:9" ht="39" customHeight="1" x14ac:dyDescent="0.2">
      <c r="A1024" s="31" t="s">
        <v>1904</v>
      </c>
      <c r="B1024" s="13" t="s">
        <v>2520</v>
      </c>
      <c r="C1024" s="12" t="s">
        <v>47</v>
      </c>
      <c r="D1024" s="17" t="s">
        <v>828</v>
      </c>
      <c r="E1024" s="14" t="s">
        <v>589</v>
      </c>
      <c r="F1024" s="20">
        <v>1</v>
      </c>
      <c r="G1024" s="23">
        <v>219870.03</v>
      </c>
      <c r="H1024" s="109">
        <f>ROUND(G1024 * (1 + 29.9 / 100), 2)</f>
        <v>285611.17</v>
      </c>
      <c r="I1024" s="109">
        <f>ROUND(F1024 * H1024, 2)</f>
        <v>285611.17</v>
      </c>
    </row>
    <row r="1025" spans="1:9" ht="24.2" customHeight="1" x14ac:dyDescent="0.2">
      <c r="A1025" s="8">
        <v>15</v>
      </c>
      <c r="B1025" s="8"/>
      <c r="C1025" s="8"/>
      <c r="D1025" s="15" t="s">
        <v>829</v>
      </c>
      <c r="E1025" s="8"/>
      <c r="F1025" s="18"/>
      <c r="G1025" s="21"/>
      <c r="H1025" s="105"/>
      <c r="I1025" s="116">
        <f>SUM(I1026,I1029,I1036,I1043,I1055,I1059,I1061,I1068,I1074,I1085,I1089,I1091,I1094,I1096,I1103,I1106,I1113,I1118,I1130,I1134,I1136,I1143,I1150,I1152,I1154,I1157,I1159,I1164,I1168,I1171,I1174,I1176,I1185,I1190,I1196,I1201,I1203)</f>
        <v>5395873.2400000012</v>
      </c>
    </row>
    <row r="1026" spans="1:9" ht="24.2" customHeight="1" x14ac:dyDescent="0.2">
      <c r="A1026" s="24" t="s">
        <v>1905</v>
      </c>
      <c r="B1026" s="24"/>
      <c r="C1026" s="24"/>
      <c r="D1026" s="25" t="s">
        <v>830</v>
      </c>
      <c r="E1026" s="24"/>
      <c r="F1026" s="26"/>
      <c r="G1026" s="27"/>
      <c r="H1026" s="106"/>
      <c r="I1026" s="117">
        <f>SUM(I1027:I1028)</f>
        <v>32992.480000000003</v>
      </c>
    </row>
    <row r="1027" spans="1:9" ht="24.2" customHeight="1" x14ac:dyDescent="0.2">
      <c r="A1027" s="9" t="s">
        <v>1906</v>
      </c>
      <c r="B1027" s="10">
        <v>99063</v>
      </c>
      <c r="C1027" s="9" t="s">
        <v>24</v>
      </c>
      <c r="D1027" s="16" t="s">
        <v>490</v>
      </c>
      <c r="E1027" s="11" t="s">
        <v>95</v>
      </c>
      <c r="F1027" s="19">
        <v>4393.1400000000003</v>
      </c>
      <c r="G1027" s="22">
        <v>4.7699999999999996</v>
      </c>
      <c r="H1027" s="100">
        <f>ROUND(G1027 * (1 + 29.9 / 100), 2)</f>
        <v>6.2</v>
      </c>
      <c r="I1027" s="100">
        <f>ROUND(F1027 * H1027, 2)</f>
        <v>27237.47</v>
      </c>
    </row>
    <row r="1028" spans="1:9" ht="24.2" customHeight="1" x14ac:dyDescent="0.2">
      <c r="A1028" s="9" t="s">
        <v>1907</v>
      </c>
      <c r="B1028" s="10" t="s">
        <v>2361</v>
      </c>
      <c r="C1028" s="9" t="s">
        <v>47</v>
      </c>
      <c r="D1028" s="16" t="s">
        <v>511</v>
      </c>
      <c r="E1028" s="11" t="s">
        <v>95</v>
      </c>
      <c r="F1028" s="19">
        <v>4393.1400000000003</v>
      </c>
      <c r="G1028" s="22">
        <v>1.01</v>
      </c>
      <c r="H1028" s="100">
        <f>ROUND(G1028 * (1 + 29.9 / 100), 2)</f>
        <v>1.31</v>
      </c>
      <c r="I1028" s="100">
        <f>ROUND(F1028 * H1028, 2)</f>
        <v>5755.01</v>
      </c>
    </row>
    <row r="1029" spans="1:9" ht="24.2" customHeight="1" x14ac:dyDescent="0.2">
      <c r="A1029" s="24" t="s">
        <v>1908</v>
      </c>
      <c r="B1029" s="24"/>
      <c r="C1029" s="24"/>
      <c r="D1029" s="25" t="s">
        <v>831</v>
      </c>
      <c r="E1029" s="24"/>
      <c r="F1029" s="26"/>
      <c r="G1029" s="27"/>
      <c r="H1029" s="106"/>
      <c r="I1029" s="117">
        <f>SUM(I1030:I1035)</f>
        <v>43325.73</v>
      </c>
    </row>
    <row r="1030" spans="1:9" ht="26.1" customHeight="1" x14ac:dyDescent="0.2">
      <c r="A1030" s="9" t="s">
        <v>1909</v>
      </c>
      <c r="B1030" s="10" t="s">
        <v>2320</v>
      </c>
      <c r="C1030" s="9" t="s">
        <v>47</v>
      </c>
      <c r="D1030" s="16" t="s">
        <v>420</v>
      </c>
      <c r="E1030" s="11" t="s">
        <v>95</v>
      </c>
      <c r="F1030" s="19">
        <v>8787</v>
      </c>
      <c r="G1030" s="22">
        <v>3.64</v>
      </c>
      <c r="H1030" s="100">
        <f t="shared" ref="H1030:H1035" si="98">ROUND(G1030 * (1 + 29.9 / 100), 2)</f>
        <v>4.7300000000000004</v>
      </c>
      <c r="I1030" s="100">
        <f t="shared" ref="I1030:I1035" si="99">ROUND(F1030 * H1030, 2)</f>
        <v>41562.51</v>
      </c>
    </row>
    <row r="1031" spans="1:9" ht="24.2" customHeight="1" x14ac:dyDescent="0.2">
      <c r="A1031" s="9" t="s">
        <v>1910</v>
      </c>
      <c r="B1031" s="10" t="s">
        <v>2362</v>
      </c>
      <c r="C1031" s="9" t="s">
        <v>47</v>
      </c>
      <c r="D1031" s="16" t="s">
        <v>513</v>
      </c>
      <c r="E1031" s="11" t="s">
        <v>129</v>
      </c>
      <c r="F1031" s="19">
        <v>10</v>
      </c>
      <c r="G1031" s="22">
        <v>48.46</v>
      </c>
      <c r="H1031" s="100">
        <f t="shared" si="98"/>
        <v>62.95</v>
      </c>
      <c r="I1031" s="100">
        <f t="shared" si="99"/>
        <v>629.5</v>
      </c>
    </row>
    <row r="1032" spans="1:9" ht="24.2" customHeight="1" x14ac:dyDescent="0.2">
      <c r="A1032" s="9" t="s">
        <v>1911</v>
      </c>
      <c r="B1032" s="10">
        <v>241468</v>
      </c>
      <c r="C1032" s="9" t="s">
        <v>400</v>
      </c>
      <c r="D1032" s="16" t="s">
        <v>514</v>
      </c>
      <c r="E1032" s="11" t="s">
        <v>106</v>
      </c>
      <c r="F1032" s="19">
        <v>6</v>
      </c>
      <c r="G1032" s="22">
        <v>48.79</v>
      </c>
      <c r="H1032" s="100">
        <f t="shared" si="98"/>
        <v>63.38</v>
      </c>
      <c r="I1032" s="100">
        <f t="shared" si="99"/>
        <v>380.28</v>
      </c>
    </row>
    <row r="1033" spans="1:9" ht="26.1" customHeight="1" x14ac:dyDescent="0.2">
      <c r="A1033" s="9" t="s">
        <v>1912</v>
      </c>
      <c r="B1033" s="10" t="s">
        <v>2363</v>
      </c>
      <c r="C1033" s="9" t="s">
        <v>47</v>
      </c>
      <c r="D1033" s="16" t="s">
        <v>515</v>
      </c>
      <c r="E1033" s="11" t="s">
        <v>26</v>
      </c>
      <c r="F1033" s="19">
        <v>6</v>
      </c>
      <c r="G1033" s="22">
        <v>29.82</v>
      </c>
      <c r="H1033" s="100">
        <f t="shared" si="98"/>
        <v>38.74</v>
      </c>
      <c r="I1033" s="100">
        <f t="shared" si="99"/>
        <v>232.44</v>
      </c>
    </row>
    <row r="1034" spans="1:9" ht="24.2" customHeight="1" x14ac:dyDescent="0.2">
      <c r="A1034" s="9" t="s">
        <v>1913</v>
      </c>
      <c r="B1034" s="10" t="s">
        <v>2364</v>
      </c>
      <c r="C1034" s="9" t="s">
        <v>47</v>
      </c>
      <c r="D1034" s="16" t="s">
        <v>516</v>
      </c>
      <c r="E1034" s="11" t="s">
        <v>26</v>
      </c>
      <c r="F1034" s="19">
        <v>10</v>
      </c>
      <c r="G1034" s="22">
        <v>12.69</v>
      </c>
      <c r="H1034" s="100">
        <f t="shared" si="98"/>
        <v>16.48</v>
      </c>
      <c r="I1034" s="100">
        <f t="shared" si="99"/>
        <v>164.8</v>
      </c>
    </row>
    <row r="1035" spans="1:9" ht="24.2" customHeight="1" x14ac:dyDescent="0.2">
      <c r="A1035" s="9" t="s">
        <v>1914</v>
      </c>
      <c r="B1035" s="10">
        <v>97054</v>
      </c>
      <c r="C1035" s="9" t="s">
        <v>24</v>
      </c>
      <c r="D1035" s="16" t="s">
        <v>517</v>
      </c>
      <c r="E1035" s="11" t="s">
        <v>106</v>
      </c>
      <c r="F1035" s="19">
        <v>10</v>
      </c>
      <c r="G1035" s="22">
        <v>27.42</v>
      </c>
      <c r="H1035" s="100">
        <f t="shared" si="98"/>
        <v>35.619999999999997</v>
      </c>
      <c r="I1035" s="100">
        <f t="shared" si="99"/>
        <v>356.2</v>
      </c>
    </row>
    <row r="1036" spans="1:9" ht="24.2" customHeight="1" x14ac:dyDescent="0.2">
      <c r="A1036" s="24" t="s">
        <v>1915</v>
      </c>
      <c r="B1036" s="24"/>
      <c r="C1036" s="24"/>
      <c r="D1036" s="25" t="s">
        <v>832</v>
      </c>
      <c r="E1036" s="24"/>
      <c r="F1036" s="26"/>
      <c r="G1036" s="27"/>
      <c r="H1036" s="106"/>
      <c r="I1036" s="117">
        <f>SUM(I1037:I1042)</f>
        <v>123418.54000000002</v>
      </c>
    </row>
    <row r="1037" spans="1:9" ht="24.2" customHeight="1" x14ac:dyDescent="0.2">
      <c r="A1037" s="9" t="s">
        <v>1916</v>
      </c>
      <c r="B1037" s="10">
        <v>20018</v>
      </c>
      <c r="C1037" s="9" t="s">
        <v>400</v>
      </c>
      <c r="D1037" s="16" t="s">
        <v>519</v>
      </c>
      <c r="E1037" s="11" t="s">
        <v>38</v>
      </c>
      <c r="F1037" s="19">
        <v>32.72</v>
      </c>
      <c r="G1037" s="22">
        <v>272.35000000000002</v>
      </c>
      <c r="H1037" s="100">
        <f t="shared" ref="H1037:H1042" si="100">ROUND(G1037 * (1 + 29.9 / 100), 2)</f>
        <v>353.78</v>
      </c>
      <c r="I1037" s="100">
        <f t="shared" ref="I1037:I1042" si="101">ROUND(F1037 * H1037, 2)</f>
        <v>11575.68</v>
      </c>
    </row>
    <row r="1038" spans="1:9" ht="26.1" customHeight="1" x14ac:dyDescent="0.2">
      <c r="A1038" s="9" t="s">
        <v>1917</v>
      </c>
      <c r="B1038" s="10">
        <v>97636</v>
      </c>
      <c r="C1038" s="9" t="s">
        <v>24</v>
      </c>
      <c r="D1038" s="16" t="s">
        <v>520</v>
      </c>
      <c r="E1038" s="11" t="s">
        <v>26</v>
      </c>
      <c r="F1038" s="19">
        <v>3931.91</v>
      </c>
      <c r="G1038" s="22">
        <v>17.96</v>
      </c>
      <c r="H1038" s="100">
        <f t="shared" si="100"/>
        <v>23.33</v>
      </c>
      <c r="I1038" s="100">
        <f t="shared" si="101"/>
        <v>91731.46</v>
      </c>
    </row>
    <row r="1039" spans="1:9" ht="39" customHeight="1" x14ac:dyDescent="0.2">
      <c r="A1039" s="9" t="s">
        <v>1918</v>
      </c>
      <c r="B1039" s="10">
        <v>98525</v>
      </c>
      <c r="C1039" s="9" t="s">
        <v>24</v>
      </c>
      <c r="D1039" s="16" t="s">
        <v>212</v>
      </c>
      <c r="E1039" s="11" t="s">
        <v>26</v>
      </c>
      <c r="F1039" s="19">
        <v>147.44999999999999</v>
      </c>
      <c r="G1039" s="22">
        <v>0.34</v>
      </c>
      <c r="H1039" s="100">
        <f t="shared" si="100"/>
        <v>0.44</v>
      </c>
      <c r="I1039" s="100">
        <f t="shared" si="101"/>
        <v>64.88</v>
      </c>
    </row>
    <row r="1040" spans="1:9" ht="52.15" customHeight="1" x14ac:dyDescent="0.2">
      <c r="A1040" s="9" t="s">
        <v>1919</v>
      </c>
      <c r="B1040" s="10">
        <v>100982</v>
      </c>
      <c r="C1040" s="9" t="s">
        <v>24</v>
      </c>
      <c r="D1040" s="16" t="s">
        <v>521</v>
      </c>
      <c r="E1040" s="11" t="s">
        <v>38</v>
      </c>
      <c r="F1040" s="19">
        <v>352</v>
      </c>
      <c r="G1040" s="22">
        <v>8.26</v>
      </c>
      <c r="H1040" s="100">
        <f t="shared" si="100"/>
        <v>10.73</v>
      </c>
      <c r="I1040" s="100">
        <f t="shared" si="101"/>
        <v>3776.96</v>
      </c>
    </row>
    <row r="1041" spans="1:9" ht="39" customHeight="1" x14ac:dyDescent="0.2">
      <c r="A1041" s="9" t="s">
        <v>1920</v>
      </c>
      <c r="B1041" s="10">
        <v>95875</v>
      </c>
      <c r="C1041" s="9" t="s">
        <v>24</v>
      </c>
      <c r="D1041" s="16" t="s">
        <v>522</v>
      </c>
      <c r="E1041" s="11" t="s">
        <v>64</v>
      </c>
      <c r="F1041" s="19">
        <v>5280.04</v>
      </c>
      <c r="G1041" s="22">
        <v>2.2599999999999998</v>
      </c>
      <c r="H1041" s="100">
        <f t="shared" si="100"/>
        <v>2.94</v>
      </c>
      <c r="I1041" s="100">
        <f t="shared" si="101"/>
        <v>15523.32</v>
      </c>
    </row>
    <row r="1042" spans="1:9" ht="24.2" customHeight="1" x14ac:dyDescent="0.2">
      <c r="A1042" s="9" t="s">
        <v>1921</v>
      </c>
      <c r="B1042" s="10">
        <v>4413942</v>
      </c>
      <c r="C1042" s="9" t="s">
        <v>65</v>
      </c>
      <c r="D1042" s="16" t="s">
        <v>408</v>
      </c>
      <c r="E1042" s="11" t="s">
        <v>38</v>
      </c>
      <c r="F1042" s="19">
        <v>352</v>
      </c>
      <c r="G1042" s="22">
        <v>1.63</v>
      </c>
      <c r="H1042" s="100">
        <f t="shared" si="100"/>
        <v>2.12</v>
      </c>
      <c r="I1042" s="100">
        <f t="shared" si="101"/>
        <v>746.24</v>
      </c>
    </row>
    <row r="1043" spans="1:9" ht="24.2" customHeight="1" x14ac:dyDescent="0.2">
      <c r="A1043" s="24" t="s">
        <v>1922</v>
      </c>
      <c r="B1043" s="24"/>
      <c r="C1043" s="24"/>
      <c r="D1043" s="25" t="s">
        <v>833</v>
      </c>
      <c r="E1043" s="24"/>
      <c r="F1043" s="26"/>
      <c r="G1043" s="27"/>
      <c r="H1043" s="106"/>
      <c r="I1043" s="117">
        <f>SUM(I1044:I1054)</f>
        <v>373201.06</v>
      </c>
    </row>
    <row r="1044" spans="1:9" ht="65.099999999999994" customHeight="1" x14ac:dyDescent="0.2">
      <c r="A1044" s="9" t="s">
        <v>1923</v>
      </c>
      <c r="B1044" s="10">
        <v>102276</v>
      </c>
      <c r="C1044" s="9" t="s">
        <v>24</v>
      </c>
      <c r="D1044" s="16" t="s">
        <v>524</v>
      </c>
      <c r="E1044" s="11" t="s">
        <v>38</v>
      </c>
      <c r="F1044" s="19">
        <v>3316.58</v>
      </c>
      <c r="G1044" s="22">
        <v>12.21</v>
      </c>
      <c r="H1044" s="100">
        <f t="shared" ref="H1044:H1054" si="102">ROUND(G1044 * (1 + 29.9 / 100), 2)</f>
        <v>15.86</v>
      </c>
      <c r="I1044" s="100">
        <f t="shared" ref="I1044:I1054" si="103">ROUND(F1044 * H1044, 2)</f>
        <v>52600.959999999999</v>
      </c>
    </row>
    <row r="1045" spans="1:9" ht="24.2" customHeight="1" x14ac:dyDescent="0.2">
      <c r="A1045" s="9" t="s">
        <v>1924</v>
      </c>
      <c r="B1045" s="10">
        <v>30010</v>
      </c>
      <c r="C1045" s="9" t="s">
        <v>400</v>
      </c>
      <c r="D1045" s="16" t="s">
        <v>525</v>
      </c>
      <c r="E1045" s="11" t="s">
        <v>38</v>
      </c>
      <c r="F1045" s="19">
        <v>368.51</v>
      </c>
      <c r="G1045" s="22">
        <v>76.91</v>
      </c>
      <c r="H1045" s="100">
        <f t="shared" si="102"/>
        <v>99.91</v>
      </c>
      <c r="I1045" s="100">
        <f t="shared" si="103"/>
        <v>36817.83</v>
      </c>
    </row>
    <row r="1046" spans="1:9" ht="65.099999999999994" customHeight="1" x14ac:dyDescent="0.2">
      <c r="A1046" s="9" t="s">
        <v>1925</v>
      </c>
      <c r="B1046" s="10">
        <v>102284</v>
      </c>
      <c r="C1046" s="9" t="s">
        <v>24</v>
      </c>
      <c r="D1046" s="16" t="s">
        <v>834</v>
      </c>
      <c r="E1046" s="11" t="s">
        <v>38</v>
      </c>
      <c r="F1046" s="19">
        <v>262.86</v>
      </c>
      <c r="G1046" s="22">
        <v>11.67</v>
      </c>
      <c r="H1046" s="100">
        <f t="shared" si="102"/>
        <v>15.16</v>
      </c>
      <c r="I1046" s="100">
        <f t="shared" si="103"/>
        <v>3984.96</v>
      </c>
    </row>
    <row r="1047" spans="1:9" ht="65.099999999999994" customHeight="1" x14ac:dyDescent="0.2">
      <c r="A1047" s="9" t="s">
        <v>1926</v>
      </c>
      <c r="B1047" s="10">
        <v>102285</v>
      </c>
      <c r="C1047" s="9" t="s">
        <v>24</v>
      </c>
      <c r="D1047" s="16" t="s">
        <v>835</v>
      </c>
      <c r="E1047" s="11" t="s">
        <v>38</v>
      </c>
      <c r="F1047" s="19">
        <v>197.64</v>
      </c>
      <c r="G1047" s="22">
        <v>11.03</v>
      </c>
      <c r="H1047" s="100">
        <f t="shared" si="102"/>
        <v>14.33</v>
      </c>
      <c r="I1047" s="100">
        <f t="shared" si="103"/>
        <v>2832.18</v>
      </c>
    </row>
    <row r="1048" spans="1:9" ht="52.15" customHeight="1" x14ac:dyDescent="0.2">
      <c r="A1048" s="9" t="s">
        <v>1927</v>
      </c>
      <c r="B1048" s="10">
        <v>102355</v>
      </c>
      <c r="C1048" s="9" t="s">
        <v>24</v>
      </c>
      <c r="D1048" s="16" t="s">
        <v>527</v>
      </c>
      <c r="E1048" s="11" t="s">
        <v>38</v>
      </c>
      <c r="F1048" s="19">
        <v>460.5</v>
      </c>
      <c r="G1048" s="22">
        <v>169.68</v>
      </c>
      <c r="H1048" s="100">
        <f t="shared" si="102"/>
        <v>220.41</v>
      </c>
      <c r="I1048" s="100">
        <f t="shared" si="103"/>
        <v>101498.81</v>
      </c>
    </row>
    <row r="1049" spans="1:9" ht="39" customHeight="1" x14ac:dyDescent="0.2">
      <c r="A1049" s="9" t="s">
        <v>1928</v>
      </c>
      <c r="B1049" s="10">
        <v>102360</v>
      </c>
      <c r="C1049" s="9" t="s">
        <v>24</v>
      </c>
      <c r="D1049" s="16" t="s">
        <v>528</v>
      </c>
      <c r="E1049" s="11" t="s">
        <v>38</v>
      </c>
      <c r="F1049" s="19">
        <v>644.70000000000005</v>
      </c>
      <c r="G1049" s="22">
        <v>22.69</v>
      </c>
      <c r="H1049" s="100">
        <f t="shared" si="102"/>
        <v>29.47</v>
      </c>
      <c r="I1049" s="100">
        <f t="shared" si="103"/>
        <v>18999.310000000001</v>
      </c>
    </row>
    <row r="1050" spans="1:9" ht="26.1" customHeight="1" x14ac:dyDescent="0.2">
      <c r="A1050" s="9" t="s">
        <v>1929</v>
      </c>
      <c r="B1050" s="10">
        <v>100576</v>
      </c>
      <c r="C1050" s="9" t="s">
        <v>24</v>
      </c>
      <c r="D1050" s="16" t="s">
        <v>262</v>
      </c>
      <c r="E1050" s="11" t="s">
        <v>26</v>
      </c>
      <c r="F1050" s="19">
        <v>6707.1</v>
      </c>
      <c r="G1050" s="22">
        <v>2.36</v>
      </c>
      <c r="H1050" s="100">
        <f t="shared" si="102"/>
        <v>3.07</v>
      </c>
      <c r="I1050" s="100">
        <f t="shared" si="103"/>
        <v>20590.8</v>
      </c>
    </row>
    <row r="1051" spans="1:9" ht="52.15" customHeight="1" x14ac:dyDescent="0.2">
      <c r="A1051" s="9" t="s">
        <v>1930</v>
      </c>
      <c r="B1051" s="10">
        <v>100978</v>
      </c>
      <c r="C1051" s="9" t="s">
        <v>24</v>
      </c>
      <c r="D1051" s="16" t="s">
        <v>529</v>
      </c>
      <c r="E1051" s="11" t="s">
        <v>38</v>
      </c>
      <c r="F1051" s="19">
        <v>1820.46</v>
      </c>
      <c r="G1051" s="22">
        <v>6.35</v>
      </c>
      <c r="H1051" s="100">
        <f t="shared" si="102"/>
        <v>8.25</v>
      </c>
      <c r="I1051" s="100">
        <f t="shared" si="103"/>
        <v>15018.8</v>
      </c>
    </row>
    <row r="1052" spans="1:9" ht="52.15" customHeight="1" x14ac:dyDescent="0.2">
      <c r="A1052" s="9" t="s">
        <v>1931</v>
      </c>
      <c r="B1052" s="10">
        <v>100982</v>
      </c>
      <c r="C1052" s="9" t="s">
        <v>24</v>
      </c>
      <c r="D1052" s="16" t="s">
        <v>521</v>
      </c>
      <c r="E1052" s="11" t="s">
        <v>38</v>
      </c>
      <c r="F1052" s="19">
        <v>644.70000000000005</v>
      </c>
      <c r="G1052" s="22">
        <v>8.26</v>
      </c>
      <c r="H1052" s="100">
        <f t="shared" si="102"/>
        <v>10.73</v>
      </c>
      <c r="I1052" s="100">
        <f t="shared" si="103"/>
        <v>6917.63</v>
      </c>
    </row>
    <row r="1053" spans="1:9" ht="39" customHeight="1" x14ac:dyDescent="0.2">
      <c r="A1053" s="9" t="s">
        <v>1932</v>
      </c>
      <c r="B1053" s="10">
        <v>95875</v>
      </c>
      <c r="C1053" s="9" t="s">
        <v>24</v>
      </c>
      <c r="D1053" s="16" t="s">
        <v>522</v>
      </c>
      <c r="E1053" s="11" t="s">
        <v>64</v>
      </c>
      <c r="F1053" s="19">
        <v>36977.43</v>
      </c>
      <c r="G1053" s="22">
        <v>2.2599999999999998</v>
      </c>
      <c r="H1053" s="100">
        <f t="shared" si="102"/>
        <v>2.94</v>
      </c>
      <c r="I1053" s="100">
        <f t="shared" si="103"/>
        <v>108713.64</v>
      </c>
    </row>
    <row r="1054" spans="1:9" ht="24.2" customHeight="1" x14ac:dyDescent="0.2">
      <c r="A1054" s="9" t="s">
        <v>1933</v>
      </c>
      <c r="B1054" s="10">
        <v>4413942</v>
      </c>
      <c r="C1054" s="9" t="s">
        <v>65</v>
      </c>
      <c r="D1054" s="16" t="s">
        <v>408</v>
      </c>
      <c r="E1054" s="11" t="s">
        <v>38</v>
      </c>
      <c r="F1054" s="19">
        <v>2465.16</v>
      </c>
      <c r="G1054" s="22">
        <v>1.63</v>
      </c>
      <c r="H1054" s="100">
        <f t="shared" si="102"/>
        <v>2.12</v>
      </c>
      <c r="I1054" s="100">
        <f t="shared" si="103"/>
        <v>5226.1400000000003</v>
      </c>
    </row>
    <row r="1055" spans="1:9" ht="24.2" customHeight="1" x14ac:dyDescent="0.2">
      <c r="A1055" s="24" t="s">
        <v>1934</v>
      </c>
      <c r="B1055" s="24"/>
      <c r="C1055" s="24"/>
      <c r="D1055" s="25" t="s">
        <v>836</v>
      </c>
      <c r="E1055" s="24"/>
      <c r="F1055" s="26"/>
      <c r="G1055" s="27"/>
      <c r="H1055" s="106"/>
      <c r="I1055" s="117">
        <f>SUM(I1056:I1058)</f>
        <v>246070.94</v>
      </c>
    </row>
    <row r="1056" spans="1:9" ht="39" customHeight="1" x14ac:dyDescent="0.2">
      <c r="A1056" s="9" t="s">
        <v>1935</v>
      </c>
      <c r="B1056" s="10">
        <v>101570</v>
      </c>
      <c r="C1056" s="9" t="s">
        <v>24</v>
      </c>
      <c r="D1056" s="16" t="s">
        <v>495</v>
      </c>
      <c r="E1056" s="11" t="s">
        <v>26</v>
      </c>
      <c r="F1056" s="19">
        <v>7726.34</v>
      </c>
      <c r="G1056" s="22">
        <v>20.72</v>
      </c>
      <c r="H1056" s="100">
        <f>ROUND(G1056 * (1 + 29.9 / 100), 2)</f>
        <v>26.92</v>
      </c>
      <c r="I1056" s="100">
        <f>ROUND(F1056 * H1056, 2)</f>
        <v>207993.07</v>
      </c>
    </row>
    <row r="1057" spans="1:9" ht="39" customHeight="1" x14ac:dyDescent="0.2">
      <c r="A1057" s="9" t="s">
        <v>1936</v>
      </c>
      <c r="B1057" s="10">
        <v>101572</v>
      </c>
      <c r="C1057" s="9" t="s">
        <v>24</v>
      </c>
      <c r="D1057" s="16" t="s">
        <v>531</v>
      </c>
      <c r="E1057" s="11" t="s">
        <v>26</v>
      </c>
      <c r="F1057" s="19">
        <v>1784.66</v>
      </c>
      <c r="G1057" s="22">
        <v>16.28</v>
      </c>
      <c r="H1057" s="100">
        <f>ROUND(G1057 * (1 + 29.9 / 100), 2)</f>
        <v>21.15</v>
      </c>
      <c r="I1057" s="100">
        <f>ROUND(F1057 * H1057, 2)</f>
        <v>37745.56</v>
      </c>
    </row>
    <row r="1058" spans="1:9" ht="39" customHeight="1" x14ac:dyDescent="0.2">
      <c r="A1058" s="9" t="s">
        <v>1937</v>
      </c>
      <c r="B1058" s="10">
        <v>101574</v>
      </c>
      <c r="C1058" s="9" t="s">
        <v>24</v>
      </c>
      <c r="D1058" s="16" t="s">
        <v>837</v>
      </c>
      <c r="E1058" s="11" t="s">
        <v>26</v>
      </c>
      <c r="F1058" s="19">
        <v>20.45</v>
      </c>
      <c r="G1058" s="22">
        <v>12.51</v>
      </c>
      <c r="H1058" s="100">
        <f>ROUND(G1058 * (1 + 29.9 / 100), 2)</f>
        <v>16.25</v>
      </c>
      <c r="I1058" s="100">
        <f>ROUND(F1058 * H1058, 2)</f>
        <v>332.31</v>
      </c>
    </row>
    <row r="1059" spans="1:9" ht="24.2" customHeight="1" x14ac:dyDescent="0.2">
      <c r="A1059" s="24" t="s">
        <v>1938</v>
      </c>
      <c r="B1059" s="24"/>
      <c r="C1059" s="24"/>
      <c r="D1059" s="25" t="s">
        <v>838</v>
      </c>
      <c r="E1059" s="24"/>
      <c r="F1059" s="26"/>
      <c r="G1059" s="27"/>
      <c r="H1059" s="106"/>
      <c r="I1059" s="117">
        <f>SUM(I1060)</f>
        <v>22317.15</v>
      </c>
    </row>
    <row r="1060" spans="1:9" ht="39" customHeight="1" x14ac:dyDescent="0.2">
      <c r="A1060" s="9" t="s">
        <v>1939</v>
      </c>
      <c r="B1060" s="10">
        <v>90734</v>
      </c>
      <c r="C1060" s="9" t="s">
        <v>24</v>
      </c>
      <c r="D1060" s="16" t="s">
        <v>839</v>
      </c>
      <c r="E1060" s="11" t="s">
        <v>95</v>
      </c>
      <c r="F1060" s="19">
        <v>4393.1400000000003</v>
      </c>
      <c r="G1060" s="22">
        <v>3.91</v>
      </c>
      <c r="H1060" s="100">
        <f>ROUND(G1060 * (1 + 29.9 / 100), 2)</f>
        <v>5.08</v>
      </c>
      <c r="I1060" s="100">
        <f>ROUND(F1060 * H1060, 2)</f>
        <v>22317.15</v>
      </c>
    </row>
    <row r="1061" spans="1:9" ht="24.2" customHeight="1" x14ac:dyDescent="0.2">
      <c r="A1061" s="24" t="s">
        <v>1941</v>
      </c>
      <c r="B1061" s="24"/>
      <c r="C1061" s="24"/>
      <c r="D1061" s="25" t="s">
        <v>840</v>
      </c>
      <c r="E1061" s="24"/>
      <c r="F1061" s="26"/>
      <c r="G1061" s="27"/>
      <c r="H1061" s="106"/>
      <c r="I1061" s="117">
        <f>SUM(I1062:I1067)</f>
        <v>428724.59</v>
      </c>
    </row>
    <row r="1062" spans="1:9" ht="52.15" customHeight="1" x14ac:dyDescent="0.2">
      <c r="A1062" s="9" t="s">
        <v>1940</v>
      </c>
      <c r="B1062" s="10">
        <v>97988</v>
      </c>
      <c r="C1062" s="9" t="s">
        <v>24</v>
      </c>
      <c r="D1062" s="16" t="s">
        <v>504</v>
      </c>
      <c r="E1062" s="11" t="s">
        <v>106</v>
      </c>
      <c r="F1062" s="19">
        <v>61</v>
      </c>
      <c r="G1062" s="22">
        <v>3412.67</v>
      </c>
      <c r="H1062" s="100">
        <f t="shared" ref="H1062:H1067" si="104">ROUND(G1062 * (1 + 29.9 / 100), 2)</f>
        <v>4433.0600000000004</v>
      </c>
      <c r="I1062" s="100">
        <f t="shared" ref="I1062:I1067" si="105">ROUND(F1062 * H1062, 2)</f>
        <v>270416.65999999997</v>
      </c>
    </row>
    <row r="1063" spans="1:9" ht="26.1" customHeight="1" x14ac:dyDescent="0.2">
      <c r="A1063" s="9" t="s">
        <v>1942</v>
      </c>
      <c r="B1063" s="10" t="s">
        <v>2359</v>
      </c>
      <c r="C1063" s="9" t="s">
        <v>47</v>
      </c>
      <c r="D1063" s="16" t="s">
        <v>505</v>
      </c>
      <c r="E1063" s="11" t="s">
        <v>129</v>
      </c>
      <c r="F1063" s="19">
        <v>61</v>
      </c>
      <c r="G1063" s="22">
        <v>980.6</v>
      </c>
      <c r="H1063" s="100">
        <f t="shared" si="104"/>
        <v>1273.8</v>
      </c>
      <c r="I1063" s="100">
        <f t="shared" si="105"/>
        <v>77701.8</v>
      </c>
    </row>
    <row r="1064" spans="1:9" ht="24.2" customHeight="1" x14ac:dyDescent="0.2">
      <c r="A1064" s="9" t="s">
        <v>1943</v>
      </c>
      <c r="B1064" s="10" t="s">
        <v>2521</v>
      </c>
      <c r="C1064" s="9" t="s">
        <v>47</v>
      </c>
      <c r="D1064" s="16" t="s">
        <v>841</v>
      </c>
      <c r="E1064" s="11" t="s">
        <v>129</v>
      </c>
      <c r="F1064" s="19">
        <v>61</v>
      </c>
      <c r="G1064" s="22">
        <v>777.41</v>
      </c>
      <c r="H1064" s="100">
        <f t="shared" si="104"/>
        <v>1009.86</v>
      </c>
      <c r="I1064" s="100">
        <f t="shared" si="105"/>
        <v>61601.46</v>
      </c>
    </row>
    <row r="1065" spans="1:9" ht="39" customHeight="1" x14ac:dyDescent="0.2">
      <c r="A1065" s="9" t="s">
        <v>1944</v>
      </c>
      <c r="B1065" s="10">
        <v>97987</v>
      </c>
      <c r="C1065" s="9" t="s">
        <v>24</v>
      </c>
      <c r="D1065" s="16" t="s">
        <v>506</v>
      </c>
      <c r="E1065" s="11" t="s">
        <v>95</v>
      </c>
      <c r="F1065" s="19">
        <v>10.69</v>
      </c>
      <c r="G1065" s="22">
        <v>666.99</v>
      </c>
      <c r="H1065" s="100">
        <f t="shared" si="104"/>
        <v>866.42</v>
      </c>
      <c r="I1065" s="100">
        <f t="shared" si="105"/>
        <v>9262.0300000000007</v>
      </c>
    </row>
    <row r="1066" spans="1:9" ht="24.2" customHeight="1" x14ac:dyDescent="0.2">
      <c r="A1066" s="9" t="s">
        <v>1945</v>
      </c>
      <c r="B1066" s="10" t="s">
        <v>2360</v>
      </c>
      <c r="C1066" s="9" t="s">
        <v>47</v>
      </c>
      <c r="D1066" s="16" t="s">
        <v>507</v>
      </c>
      <c r="E1066" s="11" t="s">
        <v>129</v>
      </c>
      <c r="F1066" s="19">
        <v>10</v>
      </c>
      <c r="G1066" s="22">
        <v>123.86</v>
      </c>
      <c r="H1066" s="100">
        <f t="shared" si="104"/>
        <v>160.88999999999999</v>
      </c>
      <c r="I1066" s="100">
        <f t="shared" si="105"/>
        <v>1608.9</v>
      </c>
    </row>
    <row r="1067" spans="1:9" ht="39" customHeight="1" x14ac:dyDescent="0.2">
      <c r="A1067" s="9" t="s">
        <v>1946</v>
      </c>
      <c r="B1067" s="10">
        <v>98115</v>
      </c>
      <c r="C1067" s="9" t="s">
        <v>24</v>
      </c>
      <c r="D1067" s="16" t="s">
        <v>842</v>
      </c>
      <c r="E1067" s="11" t="s">
        <v>106</v>
      </c>
      <c r="F1067" s="19">
        <v>61</v>
      </c>
      <c r="G1067" s="22">
        <v>102.65</v>
      </c>
      <c r="H1067" s="100">
        <f t="shared" si="104"/>
        <v>133.34</v>
      </c>
      <c r="I1067" s="100">
        <f t="shared" si="105"/>
        <v>8133.74</v>
      </c>
    </row>
    <row r="1068" spans="1:9" ht="24.2" customHeight="1" x14ac:dyDescent="0.2">
      <c r="A1068" s="24" t="s">
        <v>1947</v>
      </c>
      <c r="B1068" s="24"/>
      <c r="C1068" s="24"/>
      <c r="D1068" s="25" t="s">
        <v>843</v>
      </c>
      <c r="E1068" s="24"/>
      <c r="F1068" s="26"/>
      <c r="G1068" s="27"/>
      <c r="H1068" s="106"/>
      <c r="I1068" s="117">
        <f>SUM(I1069:I1073)</f>
        <v>155169.58000000002</v>
      </c>
    </row>
    <row r="1069" spans="1:9" ht="26.1" customHeight="1" x14ac:dyDescent="0.2">
      <c r="A1069" s="9" t="s">
        <v>1948</v>
      </c>
      <c r="B1069" s="10">
        <v>94342</v>
      </c>
      <c r="C1069" s="9" t="s">
        <v>24</v>
      </c>
      <c r="D1069" s="16" t="s">
        <v>535</v>
      </c>
      <c r="E1069" s="11" t="s">
        <v>38</v>
      </c>
      <c r="F1069" s="19">
        <v>439.74</v>
      </c>
      <c r="G1069" s="22">
        <v>86.02</v>
      </c>
      <c r="H1069" s="100">
        <f>ROUND(G1069 * (1 + 29.9 / 100), 2)</f>
        <v>111.74</v>
      </c>
      <c r="I1069" s="100">
        <f>ROUND(F1069 * H1069, 2)</f>
        <v>49136.55</v>
      </c>
    </row>
    <row r="1070" spans="1:9" ht="39" customHeight="1" x14ac:dyDescent="0.2">
      <c r="A1070" s="9" t="s">
        <v>1949</v>
      </c>
      <c r="B1070" s="10">
        <v>95875</v>
      </c>
      <c r="C1070" s="9" t="s">
        <v>24</v>
      </c>
      <c r="D1070" s="16" t="s">
        <v>522</v>
      </c>
      <c r="E1070" s="11" t="s">
        <v>64</v>
      </c>
      <c r="F1070" s="19">
        <v>8245.16</v>
      </c>
      <c r="G1070" s="22">
        <v>2.2599999999999998</v>
      </c>
      <c r="H1070" s="100">
        <f>ROUND(G1070 * (1 + 29.9 / 100), 2)</f>
        <v>2.94</v>
      </c>
      <c r="I1070" s="100">
        <f>ROUND(F1070 * H1070, 2)</f>
        <v>24240.77</v>
      </c>
    </row>
    <row r="1071" spans="1:9" ht="26.1" customHeight="1" x14ac:dyDescent="0.2">
      <c r="A1071" s="9" t="s">
        <v>1950</v>
      </c>
      <c r="B1071" s="10">
        <v>93382</v>
      </c>
      <c r="C1071" s="9" t="s">
        <v>24</v>
      </c>
      <c r="D1071" s="16" t="s">
        <v>446</v>
      </c>
      <c r="E1071" s="11" t="s">
        <v>38</v>
      </c>
      <c r="F1071" s="19">
        <v>1241.5899999999999</v>
      </c>
      <c r="G1071" s="22">
        <v>29.64</v>
      </c>
      <c r="H1071" s="100">
        <f>ROUND(G1071 * (1 + 29.9 / 100), 2)</f>
        <v>38.5</v>
      </c>
      <c r="I1071" s="100">
        <f>ROUND(F1071 * H1071, 2)</f>
        <v>47801.22</v>
      </c>
    </row>
    <row r="1072" spans="1:9" ht="65.099999999999994" customHeight="1" x14ac:dyDescent="0.2">
      <c r="A1072" s="9" t="s">
        <v>1951</v>
      </c>
      <c r="B1072" s="10">
        <v>93360</v>
      </c>
      <c r="C1072" s="9" t="s">
        <v>24</v>
      </c>
      <c r="D1072" s="16" t="s">
        <v>536</v>
      </c>
      <c r="E1072" s="11" t="s">
        <v>38</v>
      </c>
      <c r="F1072" s="19">
        <v>442.01</v>
      </c>
      <c r="G1072" s="22">
        <v>21.75</v>
      </c>
      <c r="H1072" s="100">
        <f>ROUND(G1072 * (1 + 29.9 / 100), 2)</f>
        <v>28.25</v>
      </c>
      <c r="I1072" s="100">
        <f>ROUND(F1072 * H1072, 2)</f>
        <v>12486.78</v>
      </c>
    </row>
    <row r="1073" spans="1:10" ht="65.099999999999994" customHeight="1" x14ac:dyDescent="0.2">
      <c r="A1073" s="9" t="s">
        <v>1952</v>
      </c>
      <c r="B1073" s="10">
        <v>93361</v>
      </c>
      <c r="C1073" s="9" t="s">
        <v>24</v>
      </c>
      <c r="D1073" s="16" t="s">
        <v>537</v>
      </c>
      <c r="E1073" s="11" t="s">
        <v>38</v>
      </c>
      <c r="F1073" s="19">
        <v>913.52</v>
      </c>
      <c r="G1073" s="22">
        <v>18.12</v>
      </c>
      <c r="H1073" s="100">
        <f>ROUND(G1073 * (1 + 29.9 / 100), 2)</f>
        <v>23.54</v>
      </c>
      <c r="I1073" s="100">
        <f>ROUND(F1073 * H1073, 2)</f>
        <v>21504.26</v>
      </c>
    </row>
    <row r="1074" spans="1:10" ht="24.2" customHeight="1" x14ac:dyDescent="0.2">
      <c r="A1074" s="24" t="s">
        <v>1953</v>
      </c>
      <c r="B1074" s="24"/>
      <c r="C1074" s="24"/>
      <c r="D1074" s="25" t="s">
        <v>844</v>
      </c>
      <c r="E1074" s="24"/>
      <c r="F1074" s="26"/>
      <c r="G1074" s="27"/>
      <c r="H1074" s="106"/>
      <c r="I1074" s="117">
        <f>SUM(I1075:I1084)</f>
        <v>738761.95</v>
      </c>
    </row>
    <row r="1075" spans="1:10" ht="48" customHeight="1" x14ac:dyDescent="0.2">
      <c r="A1075" s="9" t="s">
        <v>1954</v>
      </c>
      <c r="B1075" s="28" t="s">
        <v>2304</v>
      </c>
      <c r="C1075" s="9" t="s">
        <v>47</v>
      </c>
      <c r="D1075" s="16" t="s">
        <v>2288</v>
      </c>
      <c r="E1075" s="11" t="s">
        <v>38</v>
      </c>
      <c r="F1075" s="19">
        <v>1356</v>
      </c>
      <c r="G1075" s="22">
        <v>12.9</v>
      </c>
      <c r="H1075" s="100">
        <f t="shared" ref="H1075" si="106">ROUND(G1075 * (1 + 29.9 / 100), 2)</f>
        <v>16.760000000000002</v>
      </c>
      <c r="I1075" s="100">
        <f t="shared" ref="I1075" si="107">ROUND(F1075 * H1075, 2)</f>
        <v>22726.560000000001</v>
      </c>
      <c r="J1075" s="96" t="s">
        <v>2286</v>
      </c>
    </row>
    <row r="1076" spans="1:10" ht="26.1" customHeight="1" x14ac:dyDescent="0.2">
      <c r="A1076" s="9" t="s">
        <v>1955</v>
      </c>
      <c r="B1076" s="10">
        <v>100987</v>
      </c>
      <c r="C1076" s="9" t="s">
        <v>24</v>
      </c>
      <c r="D1076" s="16" t="s">
        <v>539</v>
      </c>
      <c r="E1076" s="11" t="s">
        <v>38</v>
      </c>
      <c r="F1076" s="19">
        <v>196.6</v>
      </c>
      <c r="G1076" s="22">
        <v>10.039999999999999</v>
      </c>
      <c r="H1076" s="100">
        <f t="shared" ref="H1076:H1084" si="108">ROUND(G1076 * (1 + 29.9 / 100), 2)</f>
        <v>13.04</v>
      </c>
      <c r="I1076" s="100">
        <f t="shared" ref="I1076:I1084" si="109">ROUND(F1076 * H1076, 2)</f>
        <v>2563.66</v>
      </c>
    </row>
    <row r="1077" spans="1:10" ht="24.2" customHeight="1" x14ac:dyDescent="0.2">
      <c r="A1077" s="9" t="s">
        <v>1956</v>
      </c>
      <c r="B1077" s="10" t="s">
        <v>2365</v>
      </c>
      <c r="C1077" s="9" t="s">
        <v>47</v>
      </c>
      <c r="D1077" s="16" t="s">
        <v>540</v>
      </c>
      <c r="E1077" s="11" t="s">
        <v>26</v>
      </c>
      <c r="F1077" s="19">
        <v>3931.91</v>
      </c>
      <c r="G1077" s="22">
        <v>4.47</v>
      </c>
      <c r="H1077" s="100">
        <f t="shared" si="108"/>
        <v>5.81</v>
      </c>
      <c r="I1077" s="100">
        <f t="shared" si="109"/>
        <v>22844.400000000001</v>
      </c>
    </row>
    <row r="1078" spans="1:10" ht="39" customHeight="1" x14ac:dyDescent="0.2">
      <c r="A1078" s="9" t="s">
        <v>1957</v>
      </c>
      <c r="B1078" s="10">
        <v>102330</v>
      </c>
      <c r="C1078" s="9" t="s">
        <v>24</v>
      </c>
      <c r="D1078" s="16" t="s">
        <v>541</v>
      </c>
      <c r="E1078" s="11" t="s">
        <v>542</v>
      </c>
      <c r="F1078" s="19">
        <v>153.34</v>
      </c>
      <c r="G1078" s="22">
        <v>1.41</v>
      </c>
      <c r="H1078" s="100">
        <f t="shared" si="108"/>
        <v>1.83</v>
      </c>
      <c r="I1078" s="100">
        <f t="shared" si="109"/>
        <v>280.61</v>
      </c>
    </row>
    <row r="1079" spans="1:10" ht="52.15" customHeight="1" x14ac:dyDescent="0.2">
      <c r="A1079" s="9" t="s">
        <v>1958</v>
      </c>
      <c r="B1079" s="10">
        <v>102331</v>
      </c>
      <c r="C1079" s="9" t="s">
        <v>24</v>
      </c>
      <c r="D1079" s="16" t="s">
        <v>543</v>
      </c>
      <c r="E1079" s="11" t="s">
        <v>542</v>
      </c>
      <c r="F1079" s="19">
        <v>255.57</v>
      </c>
      <c r="G1079" s="22">
        <v>0.55000000000000004</v>
      </c>
      <c r="H1079" s="100">
        <f t="shared" si="108"/>
        <v>0.71</v>
      </c>
      <c r="I1079" s="100">
        <f t="shared" si="109"/>
        <v>181.45</v>
      </c>
    </row>
    <row r="1080" spans="1:10" ht="39" customHeight="1" x14ac:dyDescent="0.2">
      <c r="A1080" s="9" t="s">
        <v>1959</v>
      </c>
      <c r="B1080" s="10">
        <v>95995</v>
      </c>
      <c r="C1080" s="9" t="s">
        <v>24</v>
      </c>
      <c r="D1080" s="16" t="s">
        <v>544</v>
      </c>
      <c r="E1080" s="11" t="s">
        <v>38</v>
      </c>
      <c r="F1080" s="19">
        <v>196.6</v>
      </c>
      <c r="G1080" s="22">
        <v>2365.94</v>
      </c>
      <c r="H1080" s="100">
        <f t="shared" si="108"/>
        <v>3073.36</v>
      </c>
      <c r="I1080" s="100">
        <f t="shared" si="109"/>
        <v>604222.57999999996</v>
      </c>
    </row>
    <row r="1081" spans="1:10" ht="26.1" customHeight="1" x14ac:dyDescent="0.2">
      <c r="A1081" s="9" t="s">
        <v>1960</v>
      </c>
      <c r="B1081" s="10">
        <v>99814</v>
      </c>
      <c r="C1081" s="9" t="s">
        <v>24</v>
      </c>
      <c r="D1081" s="16" t="s">
        <v>545</v>
      </c>
      <c r="E1081" s="11" t="s">
        <v>26</v>
      </c>
      <c r="F1081" s="19">
        <v>3931.91</v>
      </c>
      <c r="G1081" s="22">
        <v>1.78</v>
      </c>
      <c r="H1081" s="100">
        <f t="shared" si="108"/>
        <v>2.31</v>
      </c>
      <c r="I1081" s="100">
        <f t="shared" si="109"/>
        <v>9082.7099999999991</v>
      </c>
    </row>
    <row r="1082" spans="1:10" ht="52.15" customHeight="1" x14ac:dyDescent="0.2">
      <c r="A1082" s="9" t="s">
        <v>1961</v>
      </c>
      <c r="B1082" s="10">
        <v>94267</v>
      </c>
      <c r="C1082" s="9" t="s">
        <v>24</v>
      </c>
      <c r="D1082" s="16" t="s">
        <v>546</v>
      </c>
      <c r="E1082" s="11" t="s">
        <v>95</v>
      </c>
      <c r="F1082" s="19">
        <v>813.28</v>
      </c>
      <c r="G1082" s="22">
        <v>62.93</v>
      </c>
      <c r="H1082" s="100">
        <f t="shared" si="108"/>
        <v>81.75</v>
      </c>
      <c r="I1082" s="100">
        <f t="shared" si="109"/>
        <v>66485.64</v>
      </c>
    </row>
    <row r="1083" spans="1:10" ht="52.15" customHeight="1" x14ac:dyDescent="0.2">
      <c r="A1083" s="9" t="s">
        <v>1962</v>
      </c>
      <c r="B1083" s="10">
        <v>94992</v>
      </c>
      <c r="C1083" s="9" t="s">
        <v>24</v>
      </c>
      <c r="D1083" s="16" t="s">
        <v>845</v>
      </c>
      <c r="E1083" s="11" t="s">
        <v>26</v>
      </c>
      <c r="F1083" s="19">
        <v>57.32</v>
      </c>
      <c r="G1083" s="22">
        <v>96.12</v>
      </c>
      <c r="H1083" s="100">
        <f t="shared" si="108"/>
        <v>124.86</v>
      </c>
      <c r="I1083" s="100">
        <f t="shared" si="109"/>
        <v>7156.98</v>
      </c>
    </row>
    <row r="1084" spans="1:10" ht="26.1" customHeight="1" x14ac:dyDescent="0.2">
      <c r="A1084" s="9" t="s">
        <v>2295</v>
      </c>
      <c r="B1084" s="10">
        <v>103946</v>
      </c>
      <c r="C1084" s="9" t="s">
        <v>24</v>
      </c>
      <c r="D1084" s="16" t="s">
        <v>577</v>
      </c>
      <c r="E1084" s="11" t="s">
        <v>26</v>
      </c>
      <c r="F1084" s="19">
        <v>147.44999999999999</v>
      </c>
      <c r="G1084" s="22">
        <v>16.8</v>
      </c>
      <c r="H1084" s="100">
        <f t="shared" si="108"/>
        <v>21.82</v>
      </c>
      <c r="I1084" s="100">
        <f t="shared" si="109"/>
        <v>3217.36</v>
      </c>
    </row>
    <row r="1085" spans="1:10" ht="24.2" customHeight="1" x14ac:dyDescent="0.2">
      <c r="A1085" s="24" t="s">
        <v>1963</v>
      </c>
      <c r="B1085" s="24"/>
      <c r="C1085" s="24"/>
      <c r="D1085" s="25" t="s">
        <v>846</v>
      </c>
      <c r="E1085" s="24"/>
      <c r="F1085" s="26"/>
      <c r="G1085" s="27"/>
      <c r="H1085" s="106"/>
      <c r="I1085" s="117">
        <f>SUM(I1086:I1088)</f>
        <v>574106.84</v>
      </c>
    </row>
    <row r="1086" spans="1:10" ht="39" customHeight="1" x14ac:dyDescent="0.2">
      <c r="A1086" s="9" t="s">
        <v>1964</v>
      </c>
      <c r="B1086" s="10" t="s">
        <v>2522</v>
      </c>
      <c r="C1086" s="9" t="s">
        <v>47</v>
      </c>
      <c r="D1086" s="16" t="s">
        <v>847</v>
      </c>
      <c r="E1086" s="11" t="s">
        <v>49</v>
      </c>
      <c r="F1086" s="19">
        <v>176.49</v>
      </c>
      <c r="G1086" s="22">
        <v>80.62</v>
      </c>
      <c r="H1086" s="100">
        <f>ROUND(G1086 * (1 + 29.9 / 100), 2)</f>
        <v>104.73</v>
      </c>
      <c r="I1086" s="100">
        <f>ROUND(F1086 * H1086, 2)</f>
        <v>18483.8</v>
      </c>
    </row>
    <row r="1087" spans="1:10" ht="39" customHeight="1" x14ac:dyDescent="0.2">
      <c r="A1087" s="9" t="s">
        <v>1965</v>
      </c>
      <c r="B1087" s="10" t="s">
        <v>2523</v>
      </c>
      <c r="C1087" s="9" t="s">
        <v>47</v>
      </c>
      <c r="D1087" s="16" t="s">
        <v>848</v>
      </c>
      <c r="E1087" s="11" t="s">
        <v>95</v>
      </c>
      <c r="F1087" s="19">
        <v>1381.11</v>
      </c>
      <c r="G1087" s="22">
        <v>257.36</v>
      </c>
      <c r="H1087" s="100">
        <f>ROUND(G1087 * (1 + 29.9 / 100), 2)</f>
        <v>334.31</v>
      </c>
      <c r="I1087" s="100">
        <f>ROUND(F1087 * H1087, 2)</f>
        <v>461718.88</v>
      </c>
    </row>
    <row r="1088" spans="1:10" ht="39" customHeight="1" x14ac:dyDescent="0.2">
      <c r="A1088" s="9" t="s">
        <v>1966</v>
      </c>
      <c r="B1088" s="10" t="s">
        <v>2524</v>
      </c>
      <c r="C1088" s="9" t="s">
        <v>47</v>
      </c>
      <c r="D1088" s="16" t="s">
        <v>849</v>
      </c>
      <c r="E1088" s="11" t="s">
        <v>49</v>
      </c>
      <c r="F1088" s="19">
        <v>212.4</v>
      </c>
      <c r="G1088" s="22">
        <v>340.35</v>
      </c>
      <c r="H1088" s="100">
        <f>ROUND(G1088 * (1 + 29.9 / 100), 2)</f>
        <v>442.11</v>
      </c>
      <c r="I1088" s="100">
        <f>ROUND(F1088 * H1088, 2)</f>
        <v>93904.16</v>
      </c>
    </row>
    <row r="1089" spans="1:9" ht="24.2" customHeight="1" x14ac:dyDescent="0.2">
      <c r="A1089" s="24" t="s">
        <v>1967</v>
      </c>
      <c r="B1089" s="24"/>
      <c r="C1089" s="24"/>
      <c r="D1089" s="25" t="s">
        <v>850</v>
      </c>
      <c r="E1089" s="24"/>
      <c r="F1089" s="26"/>
      <c r="G1089" s="27"/>
      <c r="H1089" s="106"/>
      <c r="I1089" s="117">
        <f>SUM(I1090)</f>
        <v>503629.57</v>
      </c>
    </row>
    <row r="1090" spans="1:9" ht="26.1" customHeight="1" x14ac:dyDescent="0.2">
      <c r="A1090" s="31" t="s">
        <v>1968</v>
      </c>
      <c r="B1090" s="13">
        <v>41936</v>
      </c>
      <c r="C1090" s="12" t="s">
        <v>24</v>
      </c>
      <c r="D1090" s="17" t="s">
        <v>851</v>
      </c>
      <c r="E1090" s="14" t="s">
        <v>95</v>
      </c>
      <c r="F1090" s="20">
        <v>4393.1400000000003</v>
      </c>
      <c r="G1090" s="22">
        <v>88.25</v>
      </c>
      <c r="H1090" s="109">
        <f>ROUND(G1090 * (1 + 29.9 / 100), 2)</f>
        <v>114.64</v>
      </c>
      <c r="I1090" s="109">
        <f>ROUND(F1090 * H1090, 2)</f>
        <v>503629.57</v>
      </c>
    </row>
    <row r="1091" spans="1:9" ht="24.2" customHeight="1" x14ac:dyDescent="0.2">
      <c r="A1091" s="24" t="s">
        <v>1969</v>
      </c>
      <c r="B1091" s="24"/>
      <c r="C1091" s="24"/>
      <c r="D1091" s="25" t="s">
        <v>852</v>
      </c>
      <c r="E1091" s="24"/>
      <c r="F1091" s="26"/>
      <c r="G1091" s="27"/>
      <c r="H1091" s="106"/>
      <c r="I1091" s="117">
        <f>SUM(I1092:I1093)</f>
        <v>1953.6000000000001</v>
      </c>
    </row>
    <row r="1092" spans="1:9" ht="26.1" customHeight="1" x14ac:dyDescent="0.2">
      <c r="A1092" s="31" t="s">
        <v>1970</v>
      </c>
      <c r="B1092" s="13">
        <v>1865</v>
      </c>
      <c r="C1092" s="12" t="s">
        <v>24</v>
      </c>
      <c r="D1092" s="17" t="s">
        <v>853</v>
      </c>
      <c r="E1092" s="14" t="s">
        <v>106</v>
      </c>
      <c r="F1092" s="20">
        <v>5</v>
      </c>
      <c r="G1092" s="22">
        <v>170.81</v>
      </c>
      <c r="H1092" s="109">
        <f>ROUND(G1092 * (1 + 29.9 / 100), 2)</f>
        <v>221.88</v>
      </c>
      <c r="I1092" s="109">
        <f>ROUND(F1092 * H1092, 2)</f>
        <v>1109.4000000000001</v>
      </c>
    </row>
    <row r="1093" spans="1:9" ht="26.1" customHeight="1" x14ac:dyDescent="0.2">
      <c r="A1093" s="31" t="s">
        <v>1971</v>
      </c>
      <c r="B1093" s="13">
        <v>20181</v>
      </c>
      <c r="C1093" s="12" t="s">
        <v>24</v>
      </c>
      <c r="D1093" s="17" t="s">
        <v>854</v>
      </c>
      <c r="E1093" s="14" t="s">
        <v>106</v>
      </c>
      <c r="F1093" s="20">
        <v>5</v>
      </c>
      <c r="G1093" s="22">
        <v>129.97999999999999</v>
      </c>
      <c r="H1093" s="109">
        <f>ROUND(G1093 * (1 + 29.9 / 100), 2)</f>
        <v>168.84</v>
      </c>
      <c r="I1093" s="109">
        <f>ROUND(F1093 * H1093, 2)</f>
        <v>844.2</v>
      </c>
    </row>
    <row r="1094" spans="1:9" ht="24.2" customHeight="1" x14ac:dyDescent="0.2">
      <c r="A1094" s="24" t="s">
        <v>1972</v>
      </c>
      <c r="B1094" s="24"/>
      <c r="C1094" s="24"/>
      <c r="D1094" s="25" t="s">
        <v>855</v>
      </c>
      <c r="E1094" s="24"/>
      <c r="F1094" s="26"/>
      <c r="G1094" s="27"/>
      <c r="H1094" s="106"/>
      <c r="I1094" s="117">
        <f>SUM(I1095)</f>
        <v>113782.68</v>
      </c>
    </row>
    <row r="1095" spans="1:9" ht="26.1" customHeight="1" x14ac:dyDescent="0.2">
      <c r="A1095" s="31" t="s">
        <v>1973</v>
      </c>
      <c r="B1095" s="13">
        <v>36365</v>
      </c>
      <c r="C1095" s="12" t="s">
        <v>24</v>
      </c>
      <c r="D1095" s="17" t="s">
        <v>856</v>
      </c>
      <c r="E1095" s="14" t="s">
        <v>95</v>
      </c>
      <c r="F1095" s="20">
        <v>1947</v>
      </c>
      <c r="G1095" s="22">
        <v>44.99</v>
      </c>
      <c r="H1095" s="109">
        <f>ROUND(G1095 * (1 + 29.9 / 100), 2)</f>
        <v>58.44</v>
      </c>
      <c r="I1095" s="109">
        <f>ROUND(F1095 * H1095, 2)</f>
        <v>113782.68</v>
      </c>
    </row>
    <row r="1096" spans="1:9" ht="24.2" customHeight="1" x14ac:dyDescent="0.2">
      <c r="A1096" s="24" t="s">
        <v>1974</v>
      </c>
      <c r="B1096" s="24"/>
      <c r="C1096" s="24"/>
      <c r="D1096" s="25" t="s">
        <v>857</v>
      </c>
      <c r="E1096" s="24"/>
      <c r="F1096" s="26"/>
      <c r="G1096" s="27"/>
      <c r="H1096" s="106"/>
      <c r="I1096" s="117">
        <f>SUM(I1097:I1102)</f>
        <v>90008.26999999999</v>
      </c>
    </row>
    <row r="1097" spans="1:9" ht="26.1" customHeight="1" x14ac:dyDescent="0.2">
      <c r="A1097" s="31" t="s">
        <v>1975</v>
      </c>
      <c r="B1097" s="13">
        <v>7274</v>
      </c>
      <c r="C1097" s="12" t="s">
        <v>24</v>
      </c>
      <c r="D1097" s="17" t="s">
        <v>858</v>
      </c>
      <c r="E1097" s="14" t="s">
        <v>106</v>
      </c>
      <c r="F1097" s="20">
        <v>354</v>
      </c>
      <c r="G1097" s="22">
        <v>79.08</v>
      </c>
      <c r="H1097" s="109">
        <f t="shared" ref="H1097:H1102" si="110">ROUND(G1097 * (1 + 29.9 / 100), 2)</f>
        <v>102.72</v>
      </c>
      <c r="I1097" s="109">
        <f t="shared" ref="I1097:I1102" si="111">ROUND(F1097 * H1097, 2)</f>
        <v>36362.879999999997</v>
      </c>
    </row>
    <row r="1098" spans="1:9" ht="24.2" customHeight="1" x14ac:dyDescent="0.2">
      <c r="A1098" s="31" t="s">
        <v>1976</v>
      </c>
      <c r="B1098" s="13" t="s">
        <v>2525</v>
      </c>
      <c r="C1098" s="12" t="s">
        <v>753</v>
      </c>
      <c r="D1098" s="17" t="s">
        <v>859</v>
      </c>
      <c r="E1098" s="14" t="s">
        <v>787</v>
      </c>
      <c r="F1098" s="20">
        <v>354</v>
      </c>
      <c r="G1098" s="23">
        <v>33.69</v>
      </c>
      <c r="H1098" s="109">
        <f t="shared" si="110"/>
        <v>43.76</v>
      </c>
      <c r="I1098" s="109">
        <f t="shared" si="111"/>
        <v>15491.04</v>
      </c>
    </row>
    <row r="1099" spans="1:9" ht="24.2" customHeight="1" x14ac:dyDescent="0.2">
      <c r="A1099" s="31" t="s">
        <v>1977</v>
      </c>
      <c r="B1099" s="13" t="s">
        <v>2526</v>
      </c>
      <c r="C1099" s="12" t="s">
        <v>47</v>
      </c>
      <c r="D1099" s="17" t="s">
        <v>860</v>
      </c>
      <c r="E1099" s="14" t="s">
        <v>589</v>
      </c>
      <c r="F1099" s="20">
        <v>106</v>
      </c>
      <c r="G1099" s="23">
        <v>40.9</v>
      </c>
      <c r="H1099" s="109">
        <f t="shared" si="110"/>
        <v>53.13</v>
      </c>
      <c r="I1099" s="109">
        <f t="shared" si="111"/>
        <v>5631.78</v>
      </c>
    </row>
    <row r="1100" spans="1:9" ht="24.2" customHeight="1" x14ac:dyDescent="0.2">
      <c r="A1100" s="31" t="s">
        <v>1978</v>
      </c>
      <c r="B1100" s="13" t="s">
        <v>2527</v>
      </c>
      <c r="C1100" s="12" t="s">
        <v>47</v>
      </c>
      <c r="D1100" s="17" t="s">
        <v>861</v>
      </c>
      <c r="E1100" s="14" t="s">
        <v>589</v>
      </c>
      <c r="F1100" s="20">
        <v>71</v>
      </c>
      <c r="G1100" s="23">
        <v>18.62</v>
      </c>
      <c r="H1100" s="109">
        <f t="shared" si="110"/>
        <v>24.19</v>
      </c>
      <c r="I1100" s="109">
        <f t="shared" si="111"/>
        <v>1717.49</v>
      </c>
    </row>
    <row r="1101" spans="1:9" ht="26.1" customHeight="1" x14ac:dyDescent="0.2">
      <c r="A1101" s="31" t="s">
        <v>1979</v>
      </c>
      <c r="B1101" s="13">
        <v>1858</v>
      </c>
      <c r="C1101" s="12" t="s">
        <v>24</v>
      </c>
      <c r="D1101" s="17" t="s">
        <v>862</v>
      </c>
      <c r="E1101" s="14" t="s">
        <v>106</v>
      </c>
      <c r="F1101" s="20">
        <v>177</v>
      </c>
      <c r="G1101" s="22">
        <v>61.6</v>
      </c>
      <c r="H1101" s="109">
        <f t="shared" si="110"/>
        <v>80.02</v>
      </c>
      <c r="I1101" s="109">
        <f t="shared" si="111"/>
        <v>14163.54</v>
      </c>
    </row>
    <row r="1102" spans="1:9" ht="26.1" customHeight="1" x14ac:dyDescent="0.2">
      <c r="A1102" s="31" t="s">
        <v>1980</v>
      </c>
      <c r="B1102" s="13">
        <v>42699</v>
      </c>
      <c r="C1102" s="12" t="s">
        <v>24</v>
      </c>
      <c r="D1102" s="17" t="s">
        <v>863</v>
      </c>
      <c r="E1102" s="14" t="s">
        <v>106</v>
      </c>
      <c r="F1102" s="20">
        <v>354</v>
      </c>
      <c r="G1102" s="22">
        <v>36.19</v>
      </c>
      <c r="H1102" s="109">
        <f t="shared" si="110"/>
        <v>47.01</v>
      </c>
      <c r="I1102" s="109">
        <f t="shared" si="111"/>
        <v>16641.54</v>
      </c>
    </row>
    <row r="1103" spans="1:9" ht="24.2" customHeight="1" x14ac:dyDescent="0.2">
      <c r="A1103" s="24" t="s">
        <v>1981</v>
      </c>
      <c r="B1103" s="24"/>
      <c r="C1103" s="24"/>
      <c r="D1103" s="25" t="s">
        <v>864</v>
      </c>
      <c r="E1103" s="24"/>
      <c r="F1103" s="26"/>
      <c r="G1103" s="27"/>
      <c r="H1103" s="106"/>
      <c r="I1103" s="117">
        <f>SUM(I1104:I1105)</f>
        <v>8658.2099999999991</v>
      </c>
    </row>
    <row r="1104" spans="1:9" ht="24.2" customHeight="1" x14ac:dyDescent="0.2">
      <c r="A1104" s="9" t="s">
        <v>1982</v>
      </c>
      <c r="B1104" s="10">
        <v>99063</v>
      </c>
      <c r="C1104" s="9" t="s">
        <v>24</v>
      </c>
      <c r="D1104" s="16" t="s">
        <v>490</v>
      </c>
      <c r="E1104" s="11" t="s">
        <v>95</v>
      </c>
      <c r="F1104" s="19">
        <v>1152.8900000000001</v>
      </c>
      <c r="G1104" s="22">
        <v>4.7699999999999996</v>
      </c>
      <c r="H1104" s="100">
        <f>ROUND(G1104 * (1 + 29.9 / 100), 2)</f>
        <v>6.2</v>
      </c>
      <c r="I1104" s="100">
        <f>ROUND(F1104 * H1104, 2)</f>
        <v>7147.92</v>
      </c>
    </row>
    <row r="1105" spans="1:9" ht="24.2" customHeight="1" x14ac:dyDescent="0.2">
      <c r="A1105" s="9" t="s">
        <v>1983</v>
      </c>
      <c r="B1105" s="10" t="s">
        <v>2361</v>
      </c>
      <c r="C1105" s="9" t="s">
        <v>47</v>
      </c>
      <c r="D1105" s="16" t="s">
        <v>511</v>
      </c>
      <c r="E1105" s="11" t="s">
        <v>95</v>
      </c>
      <c r="F1105" s="19">
        <v>1152.8900000000001</v>
      </c>
      <c r="G1105" s="22">
        <v>1.01</v>
      </c>
      <c r="H1105" s="100">
        <f>ROUND(G1105 * (1 + 29.9 / 100), 2)</f>
        <v>1.31</v>
      </c>
      <c r="I1105" s="100">
        <f>ROUND(F1105 * H1105, 2)</f>
        <v>1510.29</v>
      </c>
    </row>
    <row r="1106" spans="1:9" ht="24.2" customHeight="1" x14ac:dyDescent="0.2">
      <c r="A1106" s="24" t="s">
        <v>1984</v>
      </c>
      <c r="B1106" s="24"/>
      <c r="C1106" s="24"/>
      <c r="D1106" s="25" t="s">
        <v>865</v>
      </c>
      <c r="E1106" s="24"/>
      <c r="F1106" s="26"/>
      <c r="G1106" s="27"/>
      <c r="H1106" s="106"/>
      <c r="I1106" s="117">
        <f>SUM(I1107:I1112)</f>
        <v>12924.119999999999</v>
      </c>
    </row>
    <row r="1107" spans="1:9" ht="26.1" customHeight="1" x14ac:dyDescent="0.2">
      <c r="A1107" s="9" t="s">
        <v>1985</v>
      </c>
      <c r="B1107" s="10" t="s">
        <v>2320</v>
      </c>
      <c r="C1107" s="9" t="s">
        <v>47</v>
      </c>
      <c r="D1107" s="16" t="s">
        <v>420</v>
      </c>
      <c r="E1107" s="11" t="s">
        <v>95</v>
      </c>
      <c r="F1107" s="19">
        <v>2306</v>
      </c>
      <c r="G1107" s="22">
        <v>3.64</v>
      </c>
      <c r="H1107" s="100">
        <f t="shared" ref="H1107:H1112" si="112">ROUND(G1107 * (1 + 29.9 / 100), 2)</f>
        <v>4.7300000000000004</v>
      </c>
      <c r="I1107" s="100">
        <f t="shared" ref="I1107:I1112" si="113">ROUND(F1107 * H1107, 2)</f>
        <v>10907.38</v>
      </c>
    </row>
    <row r="1108" spans="1:9" ht="24.2" customHeight="1" x14ac:dyDescent="0.2">
      <c r="A1108" s="9" t="s">
        <v>1986</v>
      </c>
      <c r="B1108" s="10" t="s">
        <v>2362</v>
      </c>
      <c r="C1108" s="9" t="s">
        <v>47</v>
      </c>
      <c r="D1108" s="16" t="s">
        <v>513</v>
      </c>
      <c r="E1108" s="11" t="s">
        <v>129</v>
      </c>
      <c r="F1108" s="19">
        <v>10</v>
      </c>
      <c r="G1108" s="22">
        <v>48.46</v>
      </c>
      <c r="H1108" s="100">
        <f t="shared" si="112"/>
        <v>62.95</v>
      </c>
      <c r="I1108" s="100">
        <f t="shared" si="113"/>
        <v>629.5</v>
      </c>
    </row>
    <row r="1109" spans="1:9" ht="24.2" customHeight="1" x14ac:dyDescent="0.2">
      <c r="A1109" s="9" t="s">
        <v>1987</v>
      </c>
      <c r="B1109" s="10">
        <v>241468</v>
      </c>
      <c r="C1109" s="9" t="s">
        <v>400</v>
      </c>
      <c r="D1109" s="16" t="s">
        <v>514</v>
      </c>
      <c r="E1109" s="11" t="s">
        <v>106</v>
      </c>
      <c r="F1109" s="19">
        <v>10</v>
      </c>
      <c r="G1109" s="22">
        <v>48.79</v>
      </c>
      <c r="H1109" s="100">
        <f t="shared" si="112"/>
        <v>63.38</v>
      </c>
      <c r="I1109" s="100">
        <f t="shared" si="113"/>
        <v>633.79999999999995</v>
      </c>
    </row>
    <row r="1110" spans="1:9" ht="26.1" customHeight="1" x14ac:dyDescent="0.2">
      <c r="A1110" s="9" t="s">
        <v>1988</v>
      </c>
      <c r="B1110" s="10" t="s">
        <v>2363</v>
      </c>
      <c r="C1110" s="9" t="s">
        <v>47</v>
      </c>
      <c r="D1110" s="16" t="s">
        <v>515</v>
      </c>
      <c r="E1110" s="11" t="s">
        <v>26</v>
      </c>
      <c r="F1110" s="19">
        <v>6</v>
      </c>
      <c r="G1110" s="22">
        <v>29.82</v>
      </c>
      <c r="H1110" s="100">
        <f t="shared" si="112"/>
        <v>38.74</v>
      </c>
      <c r="I1110" s="100">
        <f t="shared" si="113"/>
        <v>232.44</v>
      </c>
    </row>
    <row r="1111" spans="1:9" ht="24.2" customHeight="1" x14ac:dyDescent="0.2">
      <c r="A1111" s="9" t="s">
        <v>1989</v>
      </c>
      <c r="B1111" s="10" t="s">
        <v>2364</v>
      </c>
      <c r="C1111" s="9" t="s">
        <v>47</v>
      </c>
      <c r="D1111" s="16" t="s">
        <v>516</v>
      </c>
      <c r="E1111" s="11" t="s">
        <v>26</v>
      </c>
      <c r="F1111" s="19">
        <v>10</v>
      </c>
      <c r="G1111" s="22">
        <v>12.69</v>
      </c>
      <c r="H1111" s="100">
        <f t="shared" si="112"/>
        <v>16.48</v>
      </c>
      <c r="I1111" s="100">
        <f t="shared" si="113"/>
        <v>164.8</v>
      </c>
    </row>
    <row r="1112" spans="1:9" ht="24.2" customHeight="1" x14ac:dyDescent="0.2">
      <c r="A1112" s="9" t="s">
        <v>1990</v>
      </c>
      <c r="B1112" s="10">
        <v>97054</v>
      </c>
      <c r="C1112" s="9" t="s">
        <v>24</v>
      </c>
      <c r="D1112" s="16" t="s">
        <v>517</v>
      </c>
      <c r="E1112" s="11" t="s">
        <v>106</v>
      </c>
      <c r="F1112" s="19">
        <v>10</v>
      </c>
      <c r="G1112" s="22">
        <v>27.42</v>
      </c>
      <c r="H1112" s="100">
        <f t="shared" si="112"/>
        <v>35.619999999999997</v>
      </c>
      <c r="I1112" s="100">
        <f t="shared" si="113"/>
        <v>356.2</v>
      </c>
    </row>
    <row r="1113" spans="1:9" ht="24.2" customHeight="1" x14ac:dyDescent="0.2">
      <c r="A1113" s="24" t="s">
        <v>1991</v>
      </c>
      <c r="B1113" s="24"/>
      <c r="C1113" s="24"/>
      <c r="D1113" s="25" t="s">
        <v>866</v>
      </c>
      <c r="E1113" s="24"/>
      <c r="F1113" s="26"/>
      <c r="G1113" s="27"/>
      <c r="H1113" s="106"/>
      <c r="I1113" s="117">
        <f>SUM(I1114:I1117)</f>
        <v>14429</v>
      </c>
    </row>
    <row r="1114" spans="1:9" ht="39" customHeight="1" x14ac:dyDescent="0.2">
      <c r="A1114" s="9" t="s">
        <v>1992</v>
      </c>
      <c r="B1114" s="10">
        <v>98525</v>
      </c>
      <c r="C1114" s="9" t="s">
        <v>24</v>
      </c>
      <c r="D1114" s="16" t="s">
        <v>212</v>
      </c>
      <c r="E1114" s="11" t="s">
        <v>26</v>
      </c>
      <c r="F1114" s="19">
        <v>1163.68</v>
      </c>
      <c r="G1114" s="22">
        <v>0.34</v>
      </c>
      <c r="H1114" s="100">
        <f>ROUND(G1114 * (1 + 29.9 / 100), 2)</f>
        <v>0.44</v>
      </c>
      <c r="I1114" s="100">
        <f>ROUND(F1114 * H1114, 2)</f>
        <v>512.02</v>
      </c>
    </row>
    <row r="1115" spans="1:9" ht="52.15" customHeight="1" x14ac:dyDescent="0.2">
      <c r="A1115" s="9" t="s">
        <v>1993</v>
      </c>
      <c r="B1115" s="10">
        <v>100982</v>
      </c>
      <c r="C1115" s="9" t="s">
        <v>24</v>
      </c>
      <c r="D1115" s="16" t="s">
        <v>521</v>
      </c>
      <c r="E1115" s="11" t="s">
        <v>38</v>
      </c>
      <c r="F1115" s="19">
        <v>244.37</v>
      </c>
      <c r="G1115" s="22">
        <v>8.26</v>
      </c>
      <c r="H1115" s="100">
        <f>ROUND(G1115 * (1 + 29.9 / 100), 2)</f>
        <v>10.73</v>
      </c>
      <c r="I1115" s="100">
        <f>ROUND(F1115 * H1115, 2)</f>
        <v>2622.09</v>
      </c>
    </row>
    <row r="1116" spans="1:9" ht="39" customHeight="1" x14ac:dyDescent="0.2">
      <c r="A1116" s="9" t="s">
        <v>1994</v>
      </c>
      <c r="B1116" s="10">
        <v>95875</v>
      </c>
      <c r="C1116" s="9" t="s">
        <v>24</v>
      </c>
      <c r="D1116" s="16" t="s">
        <v>522</v>
      </c>
      <c r="E1116" s="11" t="s">
        <v>64</v>
      </c>
      <c r="F1116" s="19">
        <v>3665.59</v>
      </c>
      <c r="G1116" s="22">
        <v>2.2599999999999998</v>
      </c>
      <c r="H1116" s="100">
        <f>ROUND(G1116 * (1 + 29.9 / 100), 2)</f>
        <v>2.94</v>
      </c>
      <c r="I1116" s="100">
        <f>ROUND(F1116 * H1116, 2)</f>
        <v>10776.83</v>
      </c>
    </row>
    <row r="1117" spans="1:9" ht="24.2" customHeight="1" x14ac:dyDescent="0.2">
      <c r="A1117" s="9" t="s">
        <v>1995</v>
      </c>
      <c r="B1117" s="10">
        <v>4413942</v>
      </c>
      <c r="C1117" s="9" t="s">
        <v>65</v>
      </c>
      <c r="D1117" s="16" t="s">
        <v>408</v>
      </c>
      <c r="E1117" s="11" t="s">
        <v>38</v>
      </c>
      <c r="F1117" s="19">
        <v>244.37</v>
      </c>
      <c r="G1117" s="22">
        <v>1.63</v>
      </c>
      <c r="H1117" s="100">
        <f>ROUND(G1117 * (1 + 29.9 / 100), 2)</f>
        <v>2.12</v>
      </c>
      <c r="I1117" s="100">
        <f>ROUND(F1117 * H1117, 2)</f>
        <v>518.05999999999995</v>
      </c>
    </row>
    <row r="1118" spans="1:9" ht="24.2" customHeight="1" x14ac:dyDescent="0.2">
      <c r="A1118" s="24" t="s">
        <v>1996</v>
      </c>
      <c r="B1118" s="24"/>
      <c r="C1118" s="24"/>
      <c r="D1118" s="25" t="s">
        <v>867</v>
      </c>
      <c r="E1118" s="24"/>
      <c r="F1118" s="26"/>
      <c r="G1118" s="27"/>
      <c r="H1118" s="106"/>
      <c r="I1118" s="117">
        <f>SUM(I1119:I1129)</f>
        <v>178948.63</v>
      </c>
    </row>
    <row r="1119" spans="1:9" ht="65.099999999999994" customHeight="1" x14ac:dyDescent="0.2">
      <c r="A1119" s="9" t="s">
        <v>1997</v>
      </c>
      <c r="B1119" s="10">
        <v>102276</v>
      </c>
      <c r="C1119" s="9" t="s">
        <v>24</v>
      </c>
      <c r="D1119" s="16" t="s">
        <v>524</v>
      </c>
      <c r="E1119" s="11" t="s">
        <v>38</v>
      </c>
      <c r="F1119" s="19">
        <v>1481.5</v>
      </c>
      <c r="G1119" s="22">
        <v>12.21</v>
      </c>
      <c r="H1119" s="100">
        <f t="shared" ref="H1119:H1129" si="114">ROUND(G1119 * (1 + 29.9 / 100), 2)</f>
        <v>15.86</v>
      </c>
      <c r="I1119" s="100">
        <f t="shared" ref="I1119:I1129" si="115">ROUND(F1119 * H1119, 2)</f>
        <v>23496.59</v>
      </c>
    </row>
    <row r="1120" spans="1:9" ht="65.099999999999994" customHeight="1" x14ac:dyDescent="0.2">
      <c r="A1120" s="9" t="s">
        <v>1998</v>
      </c>
      <c r="B1120" s="10">
        <v>90084</v>
      </c>
      <c r="C1120" s="9" t="s">
        <v>24</v>
      </c>
      <c r="D1120" s="16" t="s">
        <v>868</v>
      </c>
      <c r="E1120" s="11" t="s">
        <v>38</v>
      </c>
      <c r="F1120" s="19">
        <v>591.28</v>
      </c>
      <c r="G1120" s="22">
        <v>10.51</v>
      </c>
      <c r="H1120" s="100">
        <f t="shared" si="114"/>
        <v>13.65</v>
      </c>
      <c r="I1120" s="100">
        <f t="shared" si="115"/>
        <v>8070.97</v>
      </c>
    </row>
    <row r="1121" spans="1:9" ht="24.2" customHeight="1" x14ac:dyDescent="0.2">
      <c r="A1121" s="9" t="s">
        <v>1999</v>
      </c>
      <c r="B1121" s="10">
        <v>30010</v>
      </c>
      <c r="C1121" s="9" t="s">
        <v>400</v>
      </c>
      <c r="D1121" s="16" t="s">
        <v>525</v>
      </c>
      <c r="E1121" s="11" t="s">
        <v>38</v>
      </c>
      <c r="F1121" s="19">
        <v>164.61</v>
      </c>
      <c r="G1121" s="22">
        <v>76.91</v>
      </c>
      <c r="H1121" s="100">
        <f t="shared" si="114"/>
        <v>99.91</v>
      </c>
      <c r="I1121" s="100">
        <f t="shared" si="115"/>
        <v>16446.189999999999</v>
      </c>
    </row>
    <row r="1122" spans="1:9" ht="65.099999999999994" customHeight="1" x14ac:dyDescent="0.2">
      <c r="A1122" s="9" t="s">
        <v>2000</v>
      </c>
      <c r="B1122" s="10">
        <v>102284</v>
      </c>
      <c r="C1122" s="9" t="s">
        <v>24</v>
      </c>
      <c r="D1122" s="16" t="s">
        <v>834</v>
      </c>
      <c r="E1122" s="11" t="s">
        <v>38</v>
      </c>
      <c r="F1122" s="19">
        <v>279.66000000000003</v>
      </c>
      <c r="G1122" s="22">
        <v>11.67</v>
      </c>
      <c r="H1122" s="100">
        <f t="shared" si="114"/>
        <v>15.16</v>
      </c>
      <c r="I1122" s="100">
        <f t="shared" si="115"/>
        <v>4239.6499999999996</v>
      </c>
    </row>
    <row r="1123" spans="1:9" ht="52.15" customHeight="1" x14ac:dyDescent="0.2">
      <c r="A1123" s="9" t="s">
        <v>2001</v>
      </c>
      <c r="B1123" s="10">
        <v>102355</v>
      </c>
      <c r="C1123" s="9" t="s">
        <v>24</v>
      </c>
      <c r="D1123" s="16" t="s">
        <v>527</v>
      </c>
      <c r="E1123" s="11" t="s">
        <v>38</v>
      </c>
      <c r="F1123" s="19">
        <v>279.66000000000003</v>
      </c>
      <c r="G1123" s="22">
        <v>169.68</v>
      </c>
      <c r="H1123" s="100">
        <f t="shared" si="114"/>
        <v>220.41</v>
      </c>
      <c r="I1123" s="100">
        <f t="shared" si="115"/>
        <v>61639.86</v>
      </c>
    </row>
    <row r="1124" spans="1:9" ht="39" customHeight="1" x14ac:dyDescent="0.2">
      <c r="A1124" s="9" t="s">
        <v>2002</v>
      </c>
      <c r="B1124" s="10">
        <v>102360</v>
      </c>
      <c r="C1124" s="9" t="s">
        <v>24</v>
      </c>
      <c r="D1124" s="16" t="s">
        <v>528</v>
      </c>
      <c r="E1124" s="11" t="s">
        <v>38</v>
      </c>
      <c r="F1124" s="19">
        <v>391.52</v>
      </c>
      <c r="G1124" s="22">
        <v>22.69</v>
      </c>
      <c r="H1124" s="100">
        <f t="shared" si="114"/>
        <v>29.47</v>
      </c>
      <c r="I1124" s="100">
        <f t="shared" si="115"/>
        <v>11538.09</v>
      </c>
    </row>
    <row r="1125" spans="1:9" ht="26.1" customHeight="1" x14ac:dyDescent="0.2">
      <c r="A1125" s="9" t="s">
        <v>2003</v>
      </c>
      <c r="B1125" s="10">
        <v>100576</v>
      </c>
      <c r="C1125" s="9" t="s">
        <v>24</v>
      </c>
      <c r="D1125" s="16" t="s">
        <v>262</v>
      </c>
      <c r="E1125" s="11" t="s">
        <v>26</v>
      </c>
      <c r="F1125" s="19">
        <v>2726.37</v>
      </c>
      <c r="G1125" s="22">
        <v>2.36</v>
      </c>
      <c r="H1125" s="100">
        <f t="shared" si="114"/>
        <v>3.07</v>
      </c>
      <c r="I1125" s="100">
        <f t="shared" si="115"/>
        <v>8369.9599999999991</v>
      </c>
    </row>
    <row r="1126" spans="1:9" ht="52.15" customHeight="1" x14ac:dyDescent="0.2">
      <c r="A1126" s="9" t="s">
        <v>2004</v>
      </c>
      <c r="B1126" s="10">
        <v>100978</v>
      </c>
      <c r="C1126" s="9" t="s">
        <v>24</v>
      </c>
      <c r="D1126" s="16" t="s">
        <v>529</v>
      </c>
      <c r="E1126" s="11" t="s">
        <v>38</v>
      </c>
      <c r="F1126" s="19">
        <v>419.5</v>
      </c>
      <c r="G1126" s="22">
        <v>6.35</v>
      </c>
      <c r="H1126" s="100">
        <f t="shared" si="114"/>
        <v>8.25</v>
      </c>
      <c r="I1126" s="100">
        <f t="shared" si="115"/>
        <v>3460.88</v>
      </c>
    </row>
    <row r="1127" spans="1:9" ht="52.15" customHeight="1" x14ac:dyDescent="0.2">
      <c r="A1127" s="9" t="s">
        <v>2005</v>
      </c>
      <c r="B1127" s="10">
        <v>100982</v>
      </c>
      <c r="C1127" s="9" t="s">
        <v>24</v>
      </c>
      <c r="D1127" s="16" t="s">
        <v>521</v>
      </c>
      <c r="E1127" s="11" t="s">
        <v>38</v>
      </c>
      <c r="F1127" s="19">
        <v>391.52</v>
      </c>
      <c r="G1127" s="22">
        <v>8.26</v>
      </c>
      <c r="H1127" s="100">
        <f t="shared" si="114"/>
        <v>10.73</v>
      </c>
      <c r="I1127" s="100">
        <f t="shared" si="115"/>
        <v>4201.01</v>
      </c>
    </row>
    <row r="1128" spans="1:9" ht="39" customHeight="1" x14ac:dyDescent="0.2">
      <c r="A1128" s="9" t="s">
        <v>2006</v>
      </c>
      <c r="B1128" s="10">
        <v>95875</v>
      </c>
      <c r="C1128" s="9" t="s">
        <v>24</v>
      </c>
      <c r="D1128" s="16" t="s">
        <v>522</v>
      </c>
      <c r="E1128" s="11" t="s">
        <v>64</v>
      </c>
      <c r="F1128" s="19">
        <v>12165.33</v>
      </c>
      <c r="G1128" s="22">
        <v>2.2599999999999998</v>
      </c>
      <c r="H1128" s="100">
        <f t="shared" si="114"/>
        <v>2.94</v>
      </c>
      <c r="I1128" s="100">
        <f t="shared" si="115"/>
        <v>35766.07</v>
      </c>
    </row>
    <row r="1129" spans="1:9" ht="24.2" customHeight="1" x14ac:dyDescent="0.2">
      <c r="A1129" s="9" t="s">
        <v>2007</v>
      </c>
      <c r="B1129" s="10">
        <v>4413942</v>
      </c>
      <c r="C1129" s="9" t="s">
        <v>65</v>
      </c>
      <c r="D1129" s="16" t="s">
        <v>408</v>
      </c>
      <c r="E1129" s="11" t="s">
        <v>38</v>
      </c>
      <c r="F1129" s="19">
        <v>811.02</v>
      </c>
      <c r="G1129" s="22">
        <v>1.63</v>
      </c>
      <c r="H1129" s="100">
        <f t="shared" si="114"/>
        <v>2.12</v>
      </c>
      <c r="I1129" s="100">
        <f t="shared" si="115"/>
        <v>1719.36</v>
      </c>
    </row>
    <row r="1130" spans="1:9" ht="24.2" customHeight="1" x14ac:dyDescent="0.2">
      <c r="A1130" s="24" t="s">
        <v>2008</v>
      </c>
      <c r="B1130" s="24"/>
      <c r="C1130" s="24"/>
      <c r="D1130" s="25" t="s">
        <v>869</v>
      </c>
      <c r="E1130" s="24"/>
      <c r="F1130" s="26"/>
      <c r="G1130" s="27"/>
      <c r="H1130" s="106"/>
      <c r="I1130" s="117">
        <f>SUM(I1131:I1133)</f>
        <v>134081.54999999999</v>
      </c>
    </row>
    <row r="1131" spans="1:9" ht="39" customHeight="1" x14ac:dyDescent="0.2">
      <c r="A1131" s="9" t="s">
        <v>2009</v>
      </c>
      <c r="B1131" s="10">
        <v>101570</v>
      </c>
      <c r="C1131" s="9" t="s">
        <v>24</v>
      </c>
      <c r="D1131" s="16" t="s">
        <v>495</v>
      </c>
      <c r="E1131" s="11" t="s">
        <v>26</v>
      </c>
      <c r="F1131" s="19">
        <v>3216.5</v>
      </c>
      <c r="G1131" s="22">
        <v>20.72</v>
      </c>
      <c r="H1131" s="100">
        <f>ROUND(G1131 * (1 + 29.9 / 100), 2)</f>
        <v>26.92</v>
      </c>
      <c r="I1131" s="100">
        <f>ROUND(F1131 * H1131, 2)</f>
        <v>86588.18</v>
      </c>
    </row>
    <row r="1132" spans="1:9" ht="39" customHeight="1" x14ac:dyDescent="0.2">
      <c r="A1132" s="9" t="s">
        <v>2010</v>
      </c>
      <c r="B1132" s="10">
        <v>101572</v>
      </c>
      <c r="C1132" s="9" t="s">
        <v>24</v>
      </c>
      <c r="D1132" s="16" t="s">
        <v>531</v>
      </c>
      <c r="E1132" s="11" t="s">
        <v>26</v>
      </c>
      <c r="F1132" s="19">
        <v>2049.85</v>
      </c>
      <c r="G1132" s="22">
        <v>16.28</v>
      </c>
      <c r="H1132" s="100">
        <f>ROUND(G1132 * (1 + 29.9 / 100), 2)</f>
        <v>21.15</v>
      </c>
      <c r="I1132" s="100">
        <f>ROUND(F1132 * H1132, 2)</f>
        <v>43354.33</v>
      </c>
    </row>
    <row r="1133" spans="1:9" ht="39" customHeight="1" x14ac:dyDescent="0.2">
      <c r="A1133" s="9" t="s">
        <v>2011</v>
      </c>
      <c r="B1133" s="10">
        <v>101574</v>
      </c>
      <c r="C1133" s="9" t="s">
        <v>24</v>
      </c>
      <c r="D1133" s="16" t="s">
        <v>837</v>
      </c>
      <c r="E1133" s="11" t="s">
        <v>26</v>
      </c>
      <c r="F1133" s="19">
        <v>254.71</v>
      </c>
      <c r="G1133" s="22">
        <v>12.51</v>
      </c>
      <c r="H1133" s="100">
        <f>ROUND(G1133 * (1 + 29.9 / 100), 2)</f>
        <v>16.25</v>
      </c>
      <c r="I1133" s="100">
        <f>ROUND(F1133 * H1133, 2)</f>
        <v>4139.04</v>
      </c>
    </row>
    <row r="1134" spans="1:9" ht="24.2" customHeight="1" x14ac:dyDescent="0.2">
      <c r="A1134" s="24" t="s">
        <v>2012</v>
      </c>
      <c r="B1134" s="24"/>
      <c r="C1134" s="24"/>
      <c r="D1134" s="25" t="s">
        <v>870</v>
      </c>
      <c r="E1134" s="24"/>
      <c r="F1134" s="26"/>
      <c r="G1134" s="27"/>
      <c r="H1134" s="106"/>
      <c r="I1134" s="117">
        <f>SUM(I1135)</f>
        <v>13615.63</v>
      </c>
    </row>
    <row r="1135" spans="1:9" ht="39" customHeight="1" x14ac:dyDescent="0.2">
      <c r="A1135" s="9" t="s">
        <v>2013</v>
      </c>
      <c r="B1135" s="10">
        <v>90739</v>
      </c>
      <c r="C1135" s="9" t="s">
        <v>24</v>
      </c>
      <c r="D1135" s="16" t="s">
        <v>871</v>
      </c>
      <c r="E1135" s="11" t="s">
        <v>95</v>
      </c>
      <c r="F1135" s="19">
        <v>1152.8900000000001</v>
      </c>
      <c r="G1135" s="22">
        <v>9.09</v>
      </c>
      <c r="H1135" s="100">
        <f>ROUND(G1135 * (1 + 29.9 / 100), 2)</f>
        <v>11.81</v>
      </c>
      <c r="I1135" s="100">
        <f>ROUND(F1135 * H1135, 2)</f>
        <v>13615.63</v>
      </c>
    </row>
    <row r="1136" spans="1:9" ht="24.2" customHeight="1" x14ac:dyDescent="0.2">
      <c r="A1136" s="24" t="s">
        <v>2014</v>
      </c>
      <c r="B1136" s="24"/>
      <c r="C1136" s="24"/>
      <c r="D1136" s="25" t="s">
        <v>872</v>
      </c>
      <c r="E1136" s="24"/>
      <c r="F1136" s="26"/>
      <c r="G1136" s="27"/>
      <c r="H1136" s="106"/>
      <c r="I1136" s="117">
        <f>SUM(I1137:I1142)</f>
        <v>211805.76999999996</v>
      </c>
    </row>
    <row r="1137" spans="1:9" ht="52.15" customHeight="1" x14ac:dyDescent="0.2">
      <c r="A1137" s="9" t="s">
        <v>2015</v>
      </c>
      <c r="B1137" s="10">
        <v>97988</v>
      </c>
      <c r="C1137" s="9" t="s">
        <v>24</v>
      </c>
      <c r="D1137" s="16" t="s">
        <v>504</v>
      </c>
      <c r="E1137" s="11" t="s">
        <v>106</v>
      </c>
      <c r="F1137" s="19">
        <v>28</v>
      </c>
      <c r="G1137" s="22">
        <v>3412.67</v>
      </c>
      <c r="H1137" s="100">
        <f t="shared" ref="H1137:H1142" si="116">ROUND(G1137 * (1 + 29.9 / 100), 2)</f>
        <v>4433.0600000000004</v>
      </c>
      <c r="I1137" s="100">
        <f t="shared" ref="I1137:I1142" si="117">ROUND(F1137 * H1137, 2)</f>
        <v>124125.68</v>
      </c>
    </row>
    <row r="1138" spans="1:9" ht="26.1" customHeight="1" x14ac:dyDescent="0.2">
      <c r="A1138" s="9" t="s">
        <v>2016</v>
      </c>
      <c r="B1138" s="10" t="s">
        <v>2359</v>
      </c>
      <c r="C1138" s="9" t="s">
        <v>47</v>
      </c>
      <c r="D1138" s="16" t="s">
        <v>505</v>
      </c>
      <c r="E1138" s="11" t="s">
        <v>129</v>
      </c>
      <c r="F1138" s="19">
        <v>28</v>
      </c>
      <c r="G1138" s="22">
        <v>980.6</v>
      </c>
      <c r="H1138" s="100">
        <f t="shared" si="116"/>
        <v>1273.8</v>
      </c>
      <c r="I1138" s="100">
        <f t="shared" si="117"/>
        <v>35666.400000000001</v>
      </c>
    </row>
    <row r="1139" spans="1:9" ht="24.2" customHeight="1" x14ac:dyDescent="0.2">
      <c r="A1139" s="9" t="s">
        <v>2017</v>
      </c>
      <c r="B1139" s="10" t="s">
        <v>2521</v>
      </c>
      <c r="C1139" s="9" t="s">
        <v>47</v>
      </c>
      <c r="D1139" s="16" t="s">
        <v>841</v>
      </c>
      <c r="E1139" s="11" t="s">
        <v>129</v>
      </c>
      <c r="F1139" s="19">
        <v>28</v>
      </c>
      <c r="G1139" s="22">
        <v>777.41</v>
      </c>
      <c r="H1139" s="100">
        <f t="shared" si="116"/>
        <v>1009.86</v>
      </c>
      <c r="I1139" s="100">
        <f t="shared" si="117"/>
        <v>28276.080000000002</v>
      </c>
    </row>
    <row r="1140" spans="1:9" ht="39" customHeight="1" x14ac:dyDescent="0.2">
      <c r="A1140" s="9" t="s">
        <v>2018</v>
      </c>
      <c r="B1140" s="10">
        <v>97987</v>
      </c>
      <c r="C1140" s="9" t="s">
        <v>24</v>
      </c>
      <c r="D1140" s="16" t="s">
        <v>506</v>
      </c>
      <c r="E1140" s="11" t="s">
        <v>95</v>
      </c>
      <c r="F1140" s="19">
        <v>19.559999999999999</v>
      </c>
      <c r="G1140" s="22">
        <v>666.99</v>
      </c>
      <c r="H1140" s="100">
        <f t="shared" si="116"/>
        <v>866.42</v>
      </c>
      <c r="I1140" s="100">
        <f t="shared" si="117"/>
        <v>16947.18</v>
      </c>
    </row>
    <row r="1141" spans="1:9" ht="24.2" customHeight="1" x14ac:dyDescent="0.2">
      <c r="A1141" s="9" t="s">
        <v>2019</v>
      </c>
      <c r="B1141" s="10" t="s">
        <v>2360</v>
      </c>
      <c r="C1141" s="9" t="s">
        <v>47</v>
      </c>
      <c r="D1141" s="16" t="s">
        <v>507</v>
      </c>
      <c r="E1141" s="11" t="s">
        <v>129</v>
      </c>
      <c r="F1141" s="19">
        <v>19</v>
      </c>
      <c r="G1141" s="22">
        <v>123.86</v>
      </c>
      <c r="H1141" s="100">
        <f t="shared" si="116"/>
        <v>160.88999999999999</v>
      </c>
      <c r="I1141" s="100">
        <f t="shared" si="117"/>
        <v>3056.91</v>
      </c>
    </row>
    <row r="1142" spans="1:9" ht="39" customHeight="1" x14ac:dyDescent="0.2">
      <c r="A1142" s="9" t="s">
        <v>2020</v>
      </c>
      <c r="B1142" s="10">
        <v>98115</v>
      </c>
      <c r="C1142" s="9" t="s">
        <v>24</v>
      </c>
      <c r="D1142" s="16" t="s">
        <v>842</v>
      </c>
      <c r="E1142" s="11" t="s">
        <v>106</v>
      </c>
      <c r="F1142" s="19">
        <v>28</v>
      </c>
      <c r="G1142" s="22">
        <v>102.65</v>
      </c>
      <c r="H1142" s="100">
        <f t="shared" si="116"/>
        <v>133.34</v>
      </c>
      <c r="I1142" s="100">
        <f t="shared" si="117"/>
        <v>3733.52</v>
      </c>
    </row>
    <row r="1143" spans="1:9" ht="24.2" customHeight="1" x14ac:dyDescent="0.2">
      <c r="A1143" s="24" t="s">
        <v>2021</v>
      </c>
      <c r="B1143" s="24"/>
      <c r="C1143" s="24"/>
      <c r="D1143" s="25" t="s">
        <v>873</v>
      </c>
      <c r="E1143" s="24"/>
      <c r="F1143" s="26"/>
      <c r="G1143" s="27"/>
      <c r="H1143" s="106"/>
      <c r="I1143" s="117">
        <f>SUM(I1144:I1149)</f>
        <v>135135.89000000001</v>
      </c>
    </row>
    <row r="1144" spans="1:9" ht="26.1" customHeight="1" x14ac:dyDescent="0.2">
      <c r="A1144" s="9" t="s">
        <v>2022</v>
      </c>
      <c r="B1144" s="10">
        <v>94342</v>
      </c>
      <c r="C1144" s="9" t="s">
        <v>24</v>
      </c>
      <c r="D1144" s="16" t="s">
        <v>535</v>
      </c>
      <c r="E1144" s="11" t="s">
        <v>38</v>
      </c>
      <c r="F1144" s="19">
        <v>491.88</v>
      </c>
      <c r="G1144" s="22">
        <v>86.02</v>
      </c>
      <c r="H1144" s="100">
        <f t="shared" ref="H1144:H1149" si="118">ROUND(G1144 * (1 + 29.9 / 100), 2)</f>
        <v>111.74</v>
      </c>
      <c r="I1144" s="100">
        <f t="shared" ref="I1144:I1149" si="119">ROUND(F1144 * H1144, 2)</f>
        <v>54962.67</v>
      </c>
    </row>
    <row r="1145" spans="1:9" ht="39" customHeight="1" x14ac:dyDescent="0.2">
      <c r="A1145" s="9" t="s">
        <v>2023</v>
      </c>
      <c r="B1145" s="10">
        <v>95875</v>
      </c>
      <c r="C1145" s="9" t="s">
        <v>24</v>
      </c>
      <c r="D1145" s="16" t="s">
        <v>522</v>
      </c>
      <c r="E1145" s="11" t="s">
        <v>64</v>
      </c>
      <c r="F1145" s="19">
        <v>9222.84</v>
      </c>
      <c r="G1145" s="22">
        <v>2.2599999999999998</v>
      </c>
      <c r="H1145" s="100">
        <f t="shared" si="118"/>
        <v>2.94</v>
      </c>
      <c r="I1145" s="100">
        <f t="shared" si="119"/>
        <v>27115.15</v>
      </c>
    </row>
    <row r="1146" spans="1:9" ht="26.1" customHeight="1" x14ac:dyDescent="0.2">
      <c r="A1146" s="9" t="s">
        <v>2024</v>
      </c>
      <c r="B1146" s="10">
        <v>93382</v>
      </c>
      <c r="C1146" s="9" t="s">
        <v>24</v>
      </c>
      <c r="D1146" s="16" t="s">
        <v>446</v>
      </c>
      <c r="E1146" s="11" t="s">
        <v>38</v>
      </c>
      <c r="F1146" s="19">
        <v>317.89</v>
      </c>
      <c r="G1146" s="22">
        <v>29.64</v>
      </c>
      <c r="H1146" s="100">
        <f t="shared" si="118"/>
        <v>38.5</v>
      </c>
      <c r="I1146" s="100">
        <f t="shared" si="119"/>
        <v>12238.77</v>
      </c>
    </row>
    <row r="1147" spans="1:9" ht="65.099999999999994" customHeight="1" x14ac:dyDescent="0.2">
      <c r="A1147" s="9" t="s">
        <v>2025</v>
      </c>
      <c r="B1147" s="10">
        <v>93360</v>
      </c>
      <c r="C1147" s="9" t="s">
        <v>24</v>
      </c>
      <c r="D1147" s="16" t="s">
        <v>536</v>
      </c>
      <c r="E1147" s="11" t="s">
        <v>38</v>
      </c>
      <c r="F1147" s="19">
        <v>150.66999999999999</v>
      </c>
      <c r="G1147" s="22">
        <v>21.75</v>
      </c>
      <c r="H1147" s="100">
        <f t="shared" si="118"/>
        <v>28.25</v>
      </c>
      <c r="I1147" s="100">
        <f t="shared" si="119"/>
        <v>4256.43</v>
      </c>
    </row>
    <row r="1148" spans="1:9" ht="65.099999999999994" customHeight="1" x14ac:dyDescent="0.2">
      <c r="A1148" s="9" t="s">
        <v>2026</v>
      </c>
      <c r="B1148" s="10">
        <v>93361</v>
      </c>
      <c r="C1148" s="9" t="s">
        <v>24</v>
      </c>
      <c r="D1148" s="16" t="s">
        <v>537</v>
      </c>
      <c r="E1148" s="11" t="s">
        <v>38</v>
      </c>
      <c r="F1148" s="19">
        <v>1158.5999999999999</v>
      </c>
      <c r="G1148" s="22">
        <v>18.12</v>
      </c>
      <c r="H1148" s="100">
        <f t="shared" si="118"/>
        <v>23.54</v>
      </c>
      <c r="I1148" s="100">
        <f t="shared" si="119"/>
        <v>27273.439999999999</v>
      </c>
    </row>
    <row r="1149" spans="1:9" ht="65.099999999999994" customHeight="1" x14ac:dyDescent="0.2">
      <c r="A1149" s="9" t="s">
        <v>2027</v>
      </c>
      <c r="B1149" s="10">
        <v>93363</v>
      </c>
      <c r="C1149" s="9" t="s">
        <v>24</v>
      </c>
      <c r="D1149" s="16" t="s">
        <v>874</v>
      </c>
      <c r="E1149" s="11" t="s">
        <v>38</v>
      </c>
      <c r="F1149" s="19">
        <v>498.36</v>
      </c>
      <c r="G1149" s="22">
        <v>14.35</v>
      </c>
      <c r="H1149" s="100">
        <f t="shared" si="118"/>
        <v>18.64</v>
      </c>
      <c r="I1149" s="100">
        <f t="shared" si="119"/>
        <v>9289.43</v>
      </c>
    </row>
    <row r="1150" spans="1:9" ht="24.2" customHeight="1" x14ac:dyDescent="0.2">
      <c r="A1150" s="24" t="s">
        <v>2028</v>
      </c>
      <c r="B1150" s="24"/>
      <c r="C1150" s="24"/>
      <c r="D1150" s="25" t="s">
        <v>875</v>
      </c>
      <c r="E1150" s="24"/>
      <c r="F1150" s="26"/>
      <c r="G1150" s="27"/>
      <c r="H1150" s="106"/>
      <c r="I1150" s="117">
        <f>SUM(I1151)</f>
        <v>25391.5</v>
      </c>
    </row>
    <row r="1151" spans="1:9" ht="26.1" customHeight="1" x14ac:dyDescent="0.2">
      <c r="A1151" s="32">
        <v>15231</v>
      </c>
      <c r="B1151" s="10">
        <v>103946</v>
      </c>
      <c r="C1151" s="9" t="s">
        <v>24</v>
      </c>
      <c r="D1151" s="16" t="s">
        <v>577</v>
      </c>
      <c r="E1151" s="11" t="s">
        <v>26</v>
      </c>
      <c r="F1151" s="19">
        <v>1163.68</v>
      </c>
      <c r="G1151" s="22">
        <v>16.8</v>
      </c>
      <c r="H1151" s="100">
        <f>ROUND(G1151 * (1 + 29.9 / 100), 2)</f>
        <v>21.82</v>
      </c>
      <c r="I1151" s="100">
        <f>ROUND(F1151 * H1151, 2)</f>
        <v>25391.5</v>
      </c>
    </row>
    <row r="1152" spans="1:9" ht="24.2" customHeight="1" x14ac:dyDescent="0.2">
      <c r="A1152" s="24" t="s">
        <v>2029</v>
      </c>
      <c r="B1152" s="24"/>
      <c r="C1152" s="24"/>
      <c r="D1152" s="25" t="s">
        <v>876</v>
      </c>
      <c r="E1152" s="24"/>
      <c r="F1152" s="26"/>
      <c r="G1152" s="27"/>
      <c r="H1152" s="106"/>
      <c r="I1152" s="117">
        <f>SUM(I1153)</f>
        <v>890584.47</v>
      </c>
    </row>
    <row r="1153" spans="1:9" ht="26.1" customHeight="1" x14ac:dyDescent="0.2">
      <c r="A1153" s="31" t="s">
        <v>2030</v>
      </c>
      <c r="B1153" s="13">
        <v>41934</v>
      </c>
      <c r="C1153" s="12" t="s">
        <v>24</v>
      </c>
      <c r="D1153" s="17" t="s">
        <v>877</v>
      </c>
      <c r="E1153" s="14" t="s">
        <v>95</v>
      </c>
      <c r="F1153" s="20">
        <v>1152.8900000000001</v>
      </c>
      <c r="G1153" s="22">
        <v>594.66999999999996</v>
      </c>
      <c r="H1153" s="109">
        <f>ROUND(G1153 * (1 + 29.9 / 100), 2)</f>
        <v>772.48</v>
      </c>
      <c r="I1153" s="109">
        <f>ROUND(F1153 * H1153, 2)</f>
        <v>890584.47</v>
      </c>
    </row>
    <row r="1154" spans="1:9" ht="24.2" customHeight="1" x14ac:dyDescent="0.2">
      <c r="A1154" s="24" t="s">
        <v>2031</v>
      </c>
      <c r="B1154" s="24"/>
      <c r="C1154" s="24"/>
      <c r="D1154" s="25" t="s">
        <v>878</v>
      </c>
      <c r="E1154" s="24"/>
      <c r="F1154" s="26"/>
      <c r="G1154" s="27"/>
      <c r="H1154" s="106"/>
      <c r="I1154" s="117">
        <f>SUM(I1155:I1156)</f>
        <v>577.75</v>
      </c>
    </row>
    <row r="1155" spans="1:9" ht="24.2" customHeight="1" x14ac:dyDescent="0.2">
      <c r="A1155" s="9" t="s">
        <v>2032</v>
      </c>
      <c r="B1155" s="10">
        <v>99063</v>
      </c>
      <c r="C1155" s="9" t="s">
        <v>24</v>
      </c>
      <c r="D1155" s="16" t="s">
        <v>490</v>
      </c>
      <c r="E1155" s="11" t="s">
        <v>95</v>
      </c>
      <c r="F1155" s="19">
        <v>76.930000000000007</v>
      </c>
      <c r="G1155" s="22">
        <v>4.7699999999999996</v>
      </c>
      <c r="H1155" s="100">
        <f>ROUND(G1155 * (1 + 29.9 / 100), 2)</f>
        <v>6.2</v>
      </c>
      <c r="I1155" s="100">
        <f>ROUND(F1155 * H1155, 2)</f>
        <v>476.97</v>
      </c>
    </row>
    <row r="1156" spans="1:9" ht="24.2" customHeight="1" x14ac:dyDescent="0.2">
      <c r="A1156" s="9" t="s">
        <v>2033</v>
      </c>
      <c r="B1156" s="10" t="s">
        <v>2361</v>
      </c>
      <c r="C1156" s="9" t="s">
        <v>47</v>
      </c>
      <c r="D1156" s="16" t="s">
        <v>511</v>
      </c>
      <c r="E1156" s="11" t="s">
        <v>95</v>
      </c>
      <c r="F1156" s="19">
        <v>76.930000000000007</v>
      </c>
      <c r="G1156" s="22">
        <v>1.01</v>
      </c>
      <c r="H1156" s="100">
        <f>ROUND(G1156 * (1 + 29.9 / 100), 2)</f>
        <v>1.31</v>
      </c>
      <c r="I1156" s="100">
        <f>ROUND(F1156 * H1156, 2)</f>
        <v>100.78</v>
      </c>
    </row>
    <row r="1157" spans="1:9" ht="24.2" customHeight="1" x14ac:dyDescent="0.2">
      <c r="A1157" s="24" t="s">
        <v>2034</v>
      </c>
      <c r="B1157" s="24"/>
      <c r="C1157" s="24"/>
      <c r="D1157" s="25" t="s">
        <v>879</v>
      </c>
      <c r="E1157" s="24"/>
      <c r="F1157" s="26"/>
      <c r="G1157" s="27"/>
      <c r="H1157" s="106"/>
      <c r="I1157" s="117">
        <f>SUM(I1158)</f>
        <v>135.47</v>
      </c>
    </row>
    <row r="1158" spans="1:9" ht="26.1" customHeight="1" x14ac:dyDescent="0.2">
      <c r="A1158" s="9" t="s">
        <v>2035</v>
      </c>
      <c r="B1158" s="10" t="s">
        <v>2320</v>
      </c>
      <c r="C1158" s="9" t="s">
        <v>47</v>
      </c>
      <c r="D1158" s="16" t="s">
        <v>420</v>
      </c>
      <c r="E1158" s="11" t="s">
        <v>95</v>
      </c>
      <c r="F1158" s="19">
        <v>28.64</v>
      </c>
      <c r="G1158" s="22">
        <v>3.64</v>
      </c>
      <c r="H1158" s="100">
        <f>ROUND(G1158 * (1 + 29.9 / 100), 2)</f>
        <v>4.7300000000000004</v>
      </c>
      <c r="I1158" s="100">
        <f>ROUND(F1158 * H1158, 2)</f>
        <v>135.47</v>
      </c>
    </row>
    <row r="1159" spans="1:9" ht="24.2" customHeight="1" x14ac:dyDescent="0.2">
      <c r="A1159" s="24" t="s">
        <v>2036</v>
      </c>
      <c r="B1159" s="24"/>
      <c r="C1159" s="24"/>
      <c r="D1159" s="25" t="s">
        <v>880</v>
      </c>
      <c r="E1159" s="24"/>
      <c r="F1159" s="26"/>
      <c r="G1159" s="27"/>
      <c r="H1159" s="106"/>
      <c r="I1159" s="117">
        <f>SUM(I1160:I1163)</f>
        <v>140.60000000000002</v>
      </c>
    </row>
    <row r="1160" spans="1:9" ht="39" customHeight="1" x14ac:dyDescent="0.2">
      <c r="A1160" s="9" t="s">
        <v>2037</v>
      </c>
      <c r="B1160" s="10">
        <v>98525</v>
      </c>
      <c r="C1160" s="9" t="s">
        <v>24</v>
      </c>
      <c r="D1160" s="16" t="s">
        <v>212</v>
      </c>
      <c r="E1160" s="11" t="s">
        <v>26</v>
      </c>
      <c r="F1160" s="19">
        <v>11.34</v>
      </c>
      <c r="G1160" s="22">
        <v>0.34</v>
      </c>
      <c r="H1160" s="100">
        <f>ROUND(G1160 * (1 + 29.9 / 100), 2)</f>
        <v>0.44</v>
      </c>
      <c r="I1160" s="100">
        <f>ROUND(F1160 * H1160, 2)</f>
        <v>4.99</v>
      </c>
    </row>
    <row r="1161" spans="1:9" ht="52.15" customHeight="1" x14ac:dyDescent="0.2">
      <c r="A1161" s="9" t="s">
        <v>2038</v>
      </c>
      <c r="B1161" s="10">
        <v>100982</v>
      </c>
      <c r="C1161" s="9" t="s">
        <v>24</v>
      </c>
      <c r="D1161" s="16" t="s">
        <v>521</v>
      </c>
      <c r="E1161" s="11" t="s">
        <v>38</v>
      </c>
      <c r="F1161" s="19">
        <v>2.38</v>
      </c>
      <c r="G1161" s="22">
        <v>8.26</v>
      </c>
      <c r="H1161" s="100">
        <f>ROUND(G1161 * (1 + 29.9 / 100), 2)</f>
        <v>10.73</v>
      </c>
      <c r="I1161" s="100">
        <f>ROUND(F1161 * H1161, 2)</f>
        <v>25.54</v>
      </c>
    </row>
    <row r="1162" spans="1:9" ht="39" customHeight="1" x14ac:dyDescent="0.2">
      <c r="A1162" s="9" t="s">
        <v>2039</v>
      </c>
      <c r="B1162" s="10">
        <v>95875</v>
      </c>
      <c r="C1162" s="9" t="s">
        <v>24</v>
      </c>
      <c r="D1162" s="16" t="s">
        <v>522</v>
      </c>
      <c r="E1162" s="11" t="s">
        <v>64</v>
      </c>
      <c r="F1162" s="19">
        <v>35.72</v>
      </c>
      <c r="G1162" s="22">
        <v>2.2599999999999998</v>
      </c>
      <c r="H1162" s="100">
        <f>ROUND(G1162 * (1 + 29.9 / 100), 2)</f>
        <v>2.94</v>
      </c>
      <c r="I1162" s="100">
        <f>ROUND(F1162 * H1162, 2)</f>
        <v>105.02</v>
      </c>
    </row>
    <row r="1163" spans="1:9" ht="24.2" customHeight="1" x14ac:dyDescent="0.2">
      <c r="A1163" s="9" t="s">
        <v>2040</v>
      </c>
      <c r="B1163" s="10">
        <v>4413942</v>
      </c>
      <c r="C1163" s="9" t="s">
        <v>65</v>
      </c>
      <c r="D1163" s="16" t="s">
        <v>408</v>
      </c>
      <c r="E1163" s="11" t="s">
        <v>38</v>
      </c>
      <c r="F1163" s="19">
        <v>2.38</v>
      </c>
      <c r="G1163" s="22">
        <v>1.63</v>
      </c>
      <c r="H1163" s="100">
        <f>ROUND(G1163 * (1 + 29.9 / 100), 2)</f>
        <v>2.12</v>
      </c>
      <c r="I1163" s="100">
        <f>ROUND(F1163 * H1163, 2)</f>
        <v>5.05</v>
      </c>
    </row>
    <row r="1164" spans="1:9" ht="24.2" customHeight="1" x14ac:dyDescent="0.2">
      <c r="A1164" s="24" t="s">
        <v>2041</v>
      </c>
      <c r="B1164" s="24"/>
      <c r="C1164" s="24"/>
      <c r="D1164" s="25" t="s">
        <v>881</v>
      </c>
      <c r="E1164" s="24"/>
      <c r="F1164" s="26"/>
      <c r="G1164" s="27"/>
      <c r="H1164" s="106"/>
      <c r="I1164" s="117">
        <f>SUM(I1165:I1167)</f>
        <v>646</v>
      </c>
    </row>
    <row r="1165" spans="1:9" ht="65.099999999999994" customHeight="1" x14ac:dyDescent="0.2">
      <c r="A1165" s="9" t="s">
        <v>2042</v>
      </c>
      <c r="B1165" s="10">
        <v>102276</v>
      </c>
      <c r="C1165" s="9" t="s">
        <v>24</v>
      </c>
      <c r="D1165" s="16" t="s">
        <v>524</v>
      </c>
      <c r="E1165" s="11" t="s">
        <v>38</v>
      </c>
      <c r="F1165" s="19">
        <v>5.8</v>
      </c>
      <c r="G1165" s="22">
        <v>12.21</v>
      </c>
      <c r="H1165" s="100">
        <f>ROUND(G1165 * (1 + 29.9 / 100), 2)</f>
        <v>15.86</v>
      </c>
      <c r="I1165" s="100">
        <f>ROUND(F1165 * H1165, 2)</f>
        <v>91.99</v>
      </c>
    </row>
    <row r="1166" spans="1:9" ht="78.2" customHeight="1" x14ac:dyDescent="0.2">
      <c r="A1166" s="9" t="s">
        <v>2043</v>
      </c>
      <c r="B1166" s="10">
        <v>101266</v>
      </c>
      <c r="C1166" s="9" t="s">
        <v>24</v>
      </c>
      <c r="D1166" s="16" t="s">
        <v>882</v>
      </c>
      <c r="E1166" s="11" t="s">
        <v>38</v>
      </c>
      <c r="F1166" s="19">
        <v>39.6</v>
      </c>
      <c r="G1166" s="22">
        <v>10.53</v>
      </c>
      <c r="H1166" s="100">
        <f>ROUND(G1166 * (1 + 29.9 / 100), 2)</f>
        <v>13.68</v>
      </c>
      <c r="I1166" s="100">
        <f>ROUND(F1166 * H1166, 2)</f>
        <v>541.73</v>
      </c>
    </row>
    <row r="1167" spans="1:9" ht="26.1" customHeight="1" x14ac:dyDescent="0.2">
      <c r="A1167" s="9" t="s">
        <v>2044</v>
      </c>
      <c r="B1167" s="10">
        <v>100576</v>
      </c>
      <c r="C1167" s="9" t="s">
        <v>24</v>
      </c>
      <c r="D1167" s="16" t="s">
        <v>262</v>
      </c>
      <c r="E1167" s="11" t="s">
        <v>26</v>
      </c>
      <c r="F1167" s="19">
        <v>4</v>
      </c>
      <c r="G1167" s="22">
        <v>2.36</v>
      </c>
      <c r="H1167" s="100">
        <f>ROUND(G1167 * (1 + 29.9 / 100), 2)</f>
        <v>3.07</v>
      </c>
      <c r="I1167" s="100">
        <f>ROUND(F1167 * H1167, 2)</f>
        <v>12.28</v>
      </c>
    </row>
    <row r="1168" spans="1:9" ht="24.2" customHeight="1" x14ac:dyDescent="0.2">
      <c r="A1168" s="24" t="s">
        <v>2045</v>
      </c>
      <c r="B1168" s="24"/>
      <c r="C1168" s="24"/>
      <c r="D1168" s="25" t="s">
        <v>883</v>
      </c>
      <c r="E1168" s="24"/>
      <c r="F1168" s="26"/>
      <c r="G1168" s="27"/>
      <c r="H1168" s="106"/>
      <c r="I1168" s="117">
        <f>SUM(I1169:I1170)</f>
        <v>8043.36</v>
      </c>
    </row>
    <row r="1169" spans="1:9" ht="26.1" customHeight="1" x14ac:dyDescent="0.2">
      <c r="A1169" s="9" t="s">
        <v>2046</v>
      </c>
      <c r="B1169" s="10">
        <v>2306016</v>
      </c>
      <c r="C1169" s="9" t="s">
        <v>65</v>
      </c>
      <c r="D1169" s="16" t="s">
        <v>429</v>
      </c>
      <c r="E1169" s="11" t="s">
        <v>324</v>
      </c>
      <c r="F1169" s="19">
        <v>3432</v>
      </c>
      <c r="G1169" s="22">
        <v>1.64</v>
      </c>
      <c r="H1169" s="100">
        <f>ROUND(G1169 * (1 + 29.9 / 100), 2)</f>
        <v>2.13</v>
      </c>
      <c r="I1169" s="100">
        <f>ROUND(F1169 * H1169, 2)</f>
        <v>7310.16</v>
      </c>
    </row>
    <row r="1170" spans="1:9" ht="39" customHeight="1" x14ac:dyDescent="0.2">
      <c r="A1170" s="9" t="s">
        <v>2047</v>
      </c>
      <c r="B1170" s="10">
        <v>101571</v>
      </c>
      <c r="C1170" s="9" t="s">
        <v>24</v>
      </c>
      <c r="D1170" s="16" t="s">
        <v>884</v>
      </c>
      <c r="E1170" s="11" t="s">
        <v>26</v>
      </c>
      <c r="F1170" s="19">
        <v>20</v>
      </c>
      <c r="G1170" s="22">
        <v>28.22</v>
      </c>
      <c r="H1170" s="100">
        <f>ROUND(G1170 * (1 + 29.9 / 100), 2)</f>
        <v>36.659999999999997</v>
      </c>
      <c r="I1170" s="100">
        <f>ROUND(F1170 * H1170, 2)</f>
        <v>733.2</v>
      </c>
    </row>
    <row r="1171" spans="1:9" ht="24.2" customHeight="1" x14ac:dyDescent="0.2">
      <c r="A1171" s="24" t="s">
        <v>2048</v>
      </c>
      <c r="B1171" s="24"/>
      <c r="C1171" s="24"/>
      <c r="D1171" s="25" t="s">
        <v>885</v>
      </c>
      <c r="E1171" s="24"/>
      <c r="F1171" s="26"/>
      <c r="G1171" s="27"/>
      <c r="H1171" s="106"/>
      <c r="I1171" s="117">
        <f>SUM(I1172:I1173)</f>
        <v>948.17000000000007</v>
      </c>
    </row>
    <row r="1172" spans="1:9" ht="39" customHeight="1" x14ac:dyDescent="0.2">
      <c r="A1172" s="9" t="s">
        <v>2049</v>
      </c>
      <c r="B1172" s="10">
        <v>90739</v>
      </c>
      <c r="C1172" s="9" t="s">
        <v>24</v>
      </c>
      <c r="D1172" s="16" t="s">
        <v>871</v>
      </c>
      <c r="E1172" s="11" t="s">
        <v>95</v>
      </c>
      <c r="F1172" s="19">
        <v>71.599999999999994</v>
      </c>
      <c r="G1172" s="22">
        <v>9.09</v>
      </c>
      <c r="H1172" s="100">
        <f>ROUND(G1172 * (1 + 29.9 / 100), 2)</f>
        <v>11.81</v>
      </c>
      <c r="I1172" s="100">
        <f>ROUND(F1172 * H1172, 2)</f>
        <v>845.6</v>
      </c>
    </row>
    <row r="1173" spans="1:9" ht="39" customHeight="1" x14ac:dyDescent="0.2">
      <c r="A1173" s="9" t="s">
        <v>2050</v>
      </c>
      <c r="B1173" s="10" t="s">
        <v>2528</v>
      </c>
      <c r="C1173" s="9" t="s">
        <v>410</v>
      </c>
      <c r="D1173" s="16" t="s">
        <v>886</v>
      </c>
      <c r="E1173" s="11" t="s">
        <v>81</v>
      </c>
      <c r="F1173" s="19">
        <v>57.3</v>
      </c>
      <c r="G1173" s="22">
        <v>1.38</v>
      </c>
      <c r="H1173" s="100">
        <f>ROUND(G1173 * (1 + 29.9 / 100), 2)</f>
        <v>1.79</v>
      </c>
      <c r="I1173" s="100">
        <f>ROUND(F1173 * H1173, 2)</f>
        <v>102.57</v>
      </c>
    </row>
    <row r="1174" spans="1:9" ht="24.2" customHeight="1" x14ac:dyDescent="0.2">
      <c r="A1174" s="24" t="s">
        <v>2051</v>
      </c>
      <c r="B1174" s="24"/>
      <c r="C1174" s="24"/>
      <c r="D1174" s="25" t="s">
        <v>887</v>
      </c>
      <c r="E1174" s="24"/>
      <c r="F1174" s="26"/>
      <c r="G1174" s="27"/>
      <c r="H1174" s="106"/>
      <c r="I1174" s="117">
        <f>SUM(I1175)</f>
        <v>144921.9</v>
      </c>
    </row>
    <row r="1175" spans="1:9" ht="39" customHeight="1" x14ac:dyDescent="0.2">
      <c r="A1175" s="9" t="s">
        <v>2052</v>
      </c>
      <c r="B1175" s="10" t="s">
        <v>2529</v>
      </c>
      <c r="C1175" s="9" t="s">
        <v>410</v>
      </c>
      <c r="D1175" s="16" t="s">
        <v>888</v>
      </c>
      <c r="E1175" s="11" t="s">
        <v>95</v>
      </c>
      <c r="F1175" s="19">
        <v>61.92</v>
      </c>
      <c r="G1175" s="22">
        <v>1801.75</v>
      </c>
      <c r="H1175" s="100">
        <f>ROUND(G1175 * (1 + 29.9 / 100), 2)</f>
        <v>2340.4699999999998</v>
      </c>
      <c r="I1175" s="100">
        <f>ROUND(F1175 * H1175, 2)</f>
        <v>144921.9</v>
      </c>
    </row>
    <row r="1176" spans="1:9" ht="24.2" customHeight="1" x14ac:dyDescent="0.2">
      <c r="A1176" s="24" t="s">
        <v>2054</v>
      </c>
      <c r="B1176" s="24"/>
      <c r="C1176" s="24"/>
      <c r="D1176" s="25" t="s">
        <v>889</v>
      </c>
      <c r="E1176" s="24"/>
      <c r="F1176" s="26"/>
      <c r="G1176" s="27"/>
      <c r="H1176" s="106"/>
      <c r="I1176" s="117">
        <f>SUM(I1177:I1184)</f>
        <v>35165.730000000003</v>
      </c>
    </row>
    <row r="1177" spans="1:9" ht="26.1" customHeight="1" x14ac:dyDescent="0.2">
      <c r="A1177" s="9" t="s">
        <v>2053</v>
      </c>
      <c r="B1177" s="10">
        <v>50035</v>
      </c>
      <c r="C1177" s="9" t="s">
        <v>400</v>
      </c>
      <c r="D1177" s="16" t="s">
        <v>432</v>
      </c>
      <c r="E1177" s="11" t="s">
        <v>26</v>
      </c>
      <c r="F1177" s="19">
        <v>77.5</v>
      </c>
      <c r="G1177" s="22">
        <v>67.83</v>
      </c>
      <c r="H1177" s="100">
        <f t="shared" ref="H1177:H1184" si="120">ROUND(G1177 * (1 + 29.9 / 100), 2)</f>
        <v>88.11</v>
      </c>
      <c r="I1177" s="100">
        <f t="shared" ref="I1177:I1184" si="121">ROUND(F1177 * H1177, 2)</f>
        <v>6828.53</v>
      </c>
    </row>
    <row r="1178" spans="1:9" ht="26.1" customHeight="1" x14ac:dyDescent="0.2">
      <c r="A1178" s="9" t="s">
        <v>2055</v>
      </c>
      <c r="B1178" s="10">
        <v>51451</v>
      </c>
      <c r="C1178" s="9" t="s">
        <v>400</v>
      </c>
      <c r="D1178" s="16" t="s">
        <v>501</v>
      </c>
      <c r="E1178" s="11" t="s">
        <v>38</v>
      </c>
      <c r="F1178" s="19">
        <v>9.48</v>
      </c>
      <c r="G1178" s="22">
        <v>900.73</v>
      </c>
      <c r="H1178" s="100">
        <f t="shared" si="120"/>
        <v>1170.05</v>
      </c>
      <c r="I1178" s="100">
        <f t="shared" si="121"/>
        <v>11092.07</v>
      </c>
    </row>
    <row r="1179" spans="1:9" ht="26.1" customHeight="1" x14ac:dyDescent="0.2">
      <c r="A1179" s="9" t="s">
        <v>2056</v>
      </c>
      <c r="B1179" s="10" t="s">
        <v>2530</v>
      </c>
      <c r="C1179" s="9" t="s">
        <v>47</v>
      </c>
      <c r="D1179" s="16" t="s">
        <v>890</v>
      </c>
      <c r="E1179" s="11" t="s">
        <v>81</v>
      </c>
      <c r="F1179" s="19">
        <v>304.12</v>
      </c>
      <c r="G1179" s="22">
        <v>4.3</v>
      </c>
      <c r="H1179" s="100">
        <f t="shared" si="120"/>
        <v>5.59</v>
      </c>
      <c r="I1179" s="100">
        <f t="shared" si="121"/>
        <v>1700.03</v>
      </c>
    </row>
    <row r="1180" spans="1:9" ht="26.1" customHeight="1" x14ac:dyDescent="0.2">
      <c r="A1180" s="9" t="s">
        <v>2057</v>
      </c>
      <c r="B1180" s="10">
        <v>92800</v>
      </c>
      <c r="C1180" s="9" t="s">
        <v>24</v>
      </c>
      <c r="D1180" s="16" t="s">
        <v>435</v>
      </c>
      <c r="E1180" s="11" t="s">
        <v>81</v>
      </c>
      <c r="F1180" s="19">
        <v>20.25</v>
      </c>
      <c r="G1180" s="22">
        <v>10.74</v>
      </c>
      <c r="H1180" s="100">
        <f t="shared" si="120"/>
        <v>13.95</v>
      </c>
      <c r="I1180" s="100">
        <f t="shared" si="121"/>
        <v>282.49</v>
      </c>
    </row>
    <row r="1181" spans="1:9" ht="26.1" customHeight="1" x14ac:dyDescent="0.2">
      <c r="A1181" s="9" t="s">
        <v>2058</v>
      </c>
      <c r="B1181" s="10">
        <v>92801</v>
      </c>
      <c r="C1181" s="9" t="s">
        <v>24</v>
      </c>
      <c r="D1181" s="16" t="s">
        <v>436</v>
      </c>
      <c r="E1181" s="11" t="s">
        <v>81</v>
      </c>
      <c r="F1181" s="19">
        <v>689.01</v>
      </c>
      <c r="G1181" s="22">
        <v>11.07</v>
      </c>
      <c r="H1181" s="100">
        <f t="shared" si="120"/>
        <v>14.38</v>
      </c>
      <c r="I1181" s="100">
        <f t="shared" si="121"/>
        <v>9907.9599999999991</v>
      </c>
    </row>
    <row r="1182" spans="1:9" ht="26.1" customHeight="1" x14ac:dyDescent="0.2">
      <c r="A1182" s="9" t="s">
        <v>2059</v>
      </c>
      <c r="B1182" s="10">
        <v>92803</v>
      </c>
      <c r="C1182" s="9" t="s">
        <v>24</v>
      </c>
      <c r="D1182" s="16" t="s">
        <v>438</v>
      </c>
      <c r="E1182" s="11" t="s">
        <v>81</v>
      </c>
      <c r="F1182" s="19">
        <v>160.5</v>
      </c>
      <c r="G1182" s="22">
        <v>10.29</v>
      </c>
      <c r="H1182" s="100">
        <f t="shared" si="120"/>
        <v>13.37</v>
      </c>
      <c r="I1182" s="100">
        <f t="shared" si="121"/>
        <v>2145.89</v>
      </c>
    </row>
    <row r="1183" spans="1:9" ht="26.1" customHeight="1" x14ac:dyDescent="0.2">
      <c r="A1183" s="9" t="s">
        <v>2060</v>
      </c>
      <c r="B1183" s="10">
        <v>92804</v>
      </c>
      <c r="C1183" s="9" t="s">
        <v>24</v>
      </c>
      <c r="D1183" s="16" t="s">
        <v>439</v>
      </c>
      <c r="E1183" s="11" t="s">
        <v>81</v>
      </c>
      <c r="F1183" s="19">
        <v>120</v>
      </c>
      <c r="G1183" s="22">
        <v>8.85</v>
      </c>
      <c r="H1183" s="100">
        <f t="shared" si="120"/>
        <v>11.5</v>
      </c>
      <c r="I1183" s="100">
        <f t="shared" si="121"/>
        <v>1380</v>
      </c>
    </row>
    <row r="1184" spans="1:9" ht="24.2" customHeight="1" x14ac:dyDescent="0.2">
      <c r="A1184" s="9" t="s">
        <v>2061</v>
      </c>
      <c r="B1184" s="10">
        <v>240617</v>
      </c>
      <c r="C1184" s="9" t="s">
        <v>400</v>
      </c>
      <c r="D1184" s="16" t="s">
        <v>891</v>
      </c>
      <c r="E1184" s="11" t="s">
        <v>95</v>
      </c>
      <c r="F1184" s="19">
        <v>3.6</v>
      </c>
      <c r="G1184" s="22">
        <v>391.06</v>
      </c>
      <c r="H1184" s="100">
        <f t="shared" si="120"/>
        <v>507.99</v>
      </c>
      <c r="I1184" s="100">
        <f t="shared" si="121"/>
        <v>1828.76</v>
      </c>
    </row>
    <row r="1185" spans="1:9" ht="24.2" customHeight="1" x14ac:dyDescent="0.2">
      <c r="A1185" s="24" t="s">
        <v>2062</v>
      </c>
      <c r="B1185" s="24"/>
      <c r="C1185" s="24"/>
      <c r="D1185" s="25" t="s">
        <v>892</v>
      </c>
      <c r="E1185" s="24"/>
      <c r="F1185" s="26"/>
      <c r="G1185" s="27"/>
      <c r="H1185" s="106"/>
      <c r="I1185" s="117">
        <f>SUM(I1186:I1189)</f>
        <v>1227.99</v>
      </c>
    </row>
    <row r="1186" spans="1:9" ht="26.1" customHeight="1" x14ac:dyDescent="0.2">
      <c r="A1186" s="9" t="s">
        <v>2063</v>
      </c>
      <c r="B1186" s="10" t="s">
        <v>2531</v>
      </c>
      <c r="C1186" s="9" t="s">
        <v>47</v>
      </c>
      <c r="D1186" s="16" t="s">
        <v>893</v>
      </c>
      <c r="E1186" s="11" t="s">
        <v>26</v>
      </c>
      <c r="F1186" s="19">
        <v>8.64</v>
      </c>
      <c r="G1186" s="22">
        <v>8.35</v>
      </c>
      <c r="H1186" s="100">
        <f>ROUND(G1186 * (1 + 29.9 / 100), 2)</f>
        <v>10.85</v>
      </c>
      <c r="I1186" s="100">
        <f>ROUND(F1186 * H1186, 2)</f>
        <v>93.74</v>
      </c>
    </row>
    <row r="1187" spans="1:9" ht="39" customHeight="1" x14ac:dyDescent="0.2">
      <c r="A1187" s="9" t="s">
        <v>2064</v>
      </c>
      <c r="B1187" s="10">
        <v>95241</v>
      </c>
      <c r="C1187" s="9" t="s">
        <v>24</v>
      </c>
      <c r="D1187" s="16" t="s">
        <v>102</v>
      </c>
      <c r="E1187" s="11" t="s">
        <v>26</v>
      </c>
      <c r="F1187" s="19">
        <v>8.64</v>
      </c>
      <c r="G1187" s="22">
        <v>38.07</v>
      </c>
      <c r="H1187" s="100">
        <f>ROUND(G1187 * (1 + 29.9 / 100), 2)</f>
        <v>49.45</v>
      </c>
      <c r="I1187" s="100">
        <f>ROUND(F1187 * H1187, 2)</f>
        <v>427.25</v>
      </c>
    </row>
    <row r="1188" spans="1:9" ht="24.2" customHeight="1" x14ac:dyDescent="0.2">
      <c r="A1188" s="9" t="s">
        <v>2065</v>
      </c>
      <c r="B1188" s="10" t="s">
        <v>2532</v>
      </c>
      <c r="C1188" s="9" t="s">
        <v>47</v>
      </c>
      <c r="D1188" s="16" t="s">
        <v>2271</v>
      </c>
      <c r="E1188" s="11" t="s">
        <v>38</v>
      </c>
      <c r="F1188" s="19">
        <v>2.16</v>
      </c>
      <c r="G1188" s="22">
        <v>124.58</v>
      </c>
      <c r="H1188" s="100">
        <f>ROUND(G1188 * (1 + 29.9 / 100), 2)</f>
        <v>161.83000000000001</v>
      </c>
      <c r="I1188" s="100">
        <f>ROUND(F1188 * H1188, 2)</f>
        <v>349.55</v>
      </c>
    </row>
    <row r="1189" spans="1:9" ht="24.2" customHeight="1" x14ac:dyDescent="0.2">
      <c r="A1189" s="9" t="s">
        <v>2066</v>
      </c>
      <c r="B1189" s="10" t="s">
        <v>2533</v>
      </c>
      <c r="C1189" s="9" t="s">
        <v>47</v>
      </c>
      <c r="D1189" s="16" t="s">
        <v>2272</v>
      </c>
      <c r="E1189" s="11" t="s">
        <v>38</v>
      </c>
      <c r="F1189" s="19">
        <v>1.3</v>
      </c>
      <c r="G1189" s="22">
        <v>211.67</v>
      </c>
      <c r="H1189" s="100">
        <f>ROUND(G1189 * (1 + 29.9 / 100), 2)</f>
        <v>274.95999999999998</v>
      </c>
      <c r="I1189" s="100">
        <f>ROUND(F1189 * H1189, 2)</f>
        <v>357.45</v>
      </c>
    </row>
    <row r="1190" spans="1:9" ht="24.2" customHeight="1" x14ac:dyDescent="0.2">
      <c r="A1190" s="24" t="s">
        <v>2067</v>
      </c>
      <c r="B1190" s="24"/>
      <c r="C1190" s="24"/>
      <c r="D1190" s="25" t="s">
        <v>894</v>
      </c>
      <c r="E1190" s="24"/>
      <c r="F1190" s="26"/>
      <c r="G1190" s="27"/>
      <c r="H1190" s="106"/>
      <c r="I1190" s="117">
        <f>SUM(I1191:I1195)</f>
        <v>809.33</v>
      </c>
    </row>
    <row r="1191" spans="1:9" ht="26.1" customHeight="1" x14ac:dyDescent="0.2">
      <c r="A1191" s="9" t="s">
        <v>2068</v>
      </c>
      <c r="B1191" s="10">
        <v>93382</v>
      </c>
      <c r="C1191" s="9" t="s">
        <v>24</v>
      </c>
      <c r="D1191" s="16" t="s">
        <v>2273</v>
      </c>
      <c r="E1191" s="11" t="s">
        <v>38</v>
      </c>
      <c r="F1191" s="19">
        <v>15.84</v>
      </c>
      <c r="G1191" s="22">
        <v>29.64</v>
      </c>
      <c r="H1191" s="100">
        <f>ROUND(G1191 * (1 + 29.9 / 100), 2)</f>
        <v>38.5</v>
      </c>
      <c r="I1191" s="100">
        <f>ROUND(F1191 * H1191, 2)</f>
        <v>609.84</v>
      </c>
    </row>
    <row r="1192" spans="1:9" ht="26.1" customHeight="1" x14ac:dyDescent="0.2">
      <c r="A1192" s="9" t="s">
        <v>2069</v>
      </c>
      <c r="B1192" s="10">
        <v>94342</v>
      </c>
      <c r="C1192" s="9" t="s">
        <v>24</v>
      </c>
      <c r="D1192" s="16" t="s">
        <v>535</v>
      </c>
      <c r="E1192" s="11" t="s">
        <v>38</v>
      </c>
      <c r="F1192" s="19">
        <v>0.4</v>
      </c>
      <c r="G1192" s="22">
        <v>86.02</v>
      </c>
      <c r="H1192" s="100">
        <f>ROUND(G1192 * (1 + 29.9 / 100), 2)</f>
        <v>111.74</v>
      </c>
      <c r="I1192" s="100">
        <f>ROUND(F1192 * H1192, 2)</f>
        <v>44.7</v>
      </c>
    </row>
    <row r="1193" spans="1:9" ht="39" customHeight="1" x14ac:dyDescent="0.2">
      <c r="A1193" s="9" t="s">
        <v>2070</v>
      </c>
      <c r="B1193" s="10">
        <v>95875</v>
      </c>
      <c r="C1193" s="9" t="s">
        <v>24</v>
      </c>
      <c r="D1193" s="16" t="s">
        <v>522</v>
      </c>
      <c r="E1193" s="11" t="s">
        <v>64</v>
      </c>
      <c r="F1193" s="19">
        <v>7.5</v>
      </c>
      <c r="G1193" s="22">
        <v>2.2599999999999998</v>
      </c>
      <c r="H1193" s="100">
        <f>ROUND(G1193 * (1 + 29.9 / 100), 2)</f>
        <v>2.94</v>
      </c>
      <c r="I1193" s="100">
        <f>ROUND(F1193 * H1193, 2)</f>
        <v>22.05</v>
      </c>
    </row>
    <row r="1194" spans="1:9" ht="26.1" customHeight="1" x14ac:dyDescent="0.2">
      <c r="A1194" s="9" t="s">
        <v>2071</v>
      </c>
      <c r="B1194" s="10">
        <v>93382</v>
      </c>
      <c r="C1194" s="9" t="s">
        <v>24</v>
      </c>
      <c r="D1194" s="16" t="s">
        <v>2274</v>
      </c>
      <c r="E1194" s="11" t="s">
        <v>38</v>
      </c>
      <c r="F1194" s="19">
        <v>1.54</v>
      </c>
      <c r="G1194" s="22">
        <v>29.64</v>
      </c>
      <c r="H1194" s="100">
        <f>ROUND(G1194 * (1 + 29.9 / 100), 2)</f>
        <v>38.5</v>
      </c>
      <c r="I1194" s="100">
        <f>ROUND(F1194 * H1194, 2)</f>
        <v>59.29</v>
      </c>
    </row>
    <row r="1195" spans="1:9" ht="65.099999999999994" customHeight="1" x14ac:dyDescent="0.2">
      <c r="A1195" s="9" t="s">
        <v>2072</v>
      </c>
      <c r="B1195" s="10">
        <v>93360</v>
      </c>
      <c r="C1195" s="9" t="s">
        <v>24</v>
      </c>
      <c r="D1195" s="16" t="s">
        <v>536</v>
      </c>
      <c r="E1195" s="11" t="s">
        <v>38</v>
      </c>
      <c r="F1195" s="19">
        <v>2.6</v>
      </c>
      <c r="G1195" s="22">
        <v>21.75</v>
      </c>
      <c r="H1195" s="100">
        <f>ROUND(G1195 * (1 + 29.9 / 100), 2)</f>
        <v>28.25</v>
      </c>
      <c r="I1195" s="100">
        <f>ROUND(F1195 * H1195, 2)</f>
        <v>73.45</v>
      </c>
    </row>
    <row r="1196" spans="1:9" ht="24.2" customHeight="1" x14ac:dyDescent="0.2">
      <c r="A1196" s="24" t="s">
        <v>2073</v>
      </c>
      <c r="B1196" s="24"/>
      <c r="C1196" s="24"/>
      <c r="D1196" s="25" t="s">
        <v>895</v>
      </c>
      <c r="E1196" s="24"/>
      <c r="F1196" s="26"/>
      <c r="G1196" s="27"/>
      <c r="H1196" s="106"/>
      <c r="I1196" s="117">
        <f>SUM(I1197:I1200)</f>
        <v>1966.1899999999998</v>
      </c>
    </row>
    <row r="1197" spans="1:9" ht="52.15" customHeight="1" x14ac:dyDescent="0.2">
      <c r="A1197" s="9" t="s">
        <v>2074</v>
      </c>
      <c r="B1197" s="10">
        <v>100977</v>
      </c>
      <c r="C1197" s="9" t="s">
        <v>24</v>
      </c>
      <c r="D1197" s="16" t="s">
        <v>448</v>
      </c>
      <c r="E1197" s="11" t="s">
        <v>38</v>
      </c>
      <c r="F1197" s="19">
        <v>25.35</v>
      </c>
      <c r="G1197" s="22">
        <v>6.9</v>
      </c>
      <c r="H1197" s="100">
        <f>ROUND(G1197 * (1 + 29.9 / 100), 2)</f>
        <v>8.9600000000000009</v>
      </c>
      <c r="I1197" s="100">
        <f>ROUND(F1197 * H1197, 2)</f>
        <v>227.14</v>
      </c>
    </row>
    <row r="1198" spans="1:9" ht="39" customHeight="1" x14ac:dyDescent="0.2">
      <c r="A1198" s="9" t="s">
        <v>2075</v>
      </c>
      <c r="B1198" s="10">
        <v>97914</v>
      </c>
      <c r="C1198" s="9" t="s">
        <v>24</v>
      </c>
      <c r="D1198" s="16" t="s">
        <v>63</v>
      </c>
      <c r="E1198" s="11" t="s">
        <v>64</v>
      </c>
      <c r="F1198" s="19">
        <v>427.72</v>
      </c>
      <c r="G1198" s="22">
        <v>2.64</v>
      </c>
      <c r="H1198" s="100">
        <f>ROUND(G1198 * (1 + 29.9 / 100), 2)</f>
        <v>3.43</v>
      </c>
      <c r="I1198" s="100">
        <f>ROUND(F1198 * H1198, 2)</f>
        <v>1467.08</v>
      </c>
    </row>
    <row r="1199" spans="1:9" ht="39" customHeight="1" x14ac:dyDescent="0.2">
      <c r="A1199" s="9" t="s">
        <v>2076</v>
      </c>
      <c r="B1199" s="10">
        <v>97912</v>
      </c>
      <c r="C1199" s="9" t="s">
        <v>24</v>
      </c>
      <c r="D1199" s="16" t="s">
        <v>449</v>
      </c>
      <c r="E1199" s="11" t="s">
        <v>64</v>
      </c>
      <c r="F1199" s="19">
        <v>47.52</v>
      </c>
      <c r="G1199" s="22">
        <v>3.32</v>
      </c>
      <c r="H1199" s="100">
        <f>ROUND(G1199 * (1 + 29.9 / 100), 2)</f>
        <v>4.3099999999999996</v>
      </c>
      <c r="I1199" s="100">
        <f>ROUND(F1199 * H1199, 2)</f>
        <v>204.81</v>
      </c>
    </row>
    <row r="1200" spans="1:9" ht="24.2" customHeight="1" x14ac:dyDescent="0.2">
      <c r="A1200" s="9" t="s">
        <v>2077</v>
      </c>
      <c r="B1200" s="10">
        <v>4413942</v>
      </c>
      <c r="C1200" s="9" t="s">
        <v>65</v>
      </c>
      <c r="D1200" s="16" t="s">
        <v>408</v>
      </c>
      <c r="E1200" s="11" t="s">
        <v>38</v>
      </c>
      <c r="F1200" s="19">
        <v>31.68</v>
      </c>
      <c r="G1200" s="22">
        <v>1.63</v>
      </c>
      <c r="H1200" s="100">
        <f>ROUND(G1200 * (1 + 29.9 / 100), 2)</f>
        <v>2.12</v>
      </c>
      <c r="I1200" s="100">
        <f>ROUND(F1200 * H1200, 2)</f>
        <v>67.16</v>
      </c>
    </row>
    <row r="1201" spans="1:9" ht="24.2" customHeight="1" x14ac:dyDescent="0.2">
      <c r="A1201" s="24" t="s">
        <v>2078</v>
      </c>
      <c r="B1201" s="24"/>
      <c r="C1201" s="24"/>
      <c r="D1201" s="25" t="s">
        <v>896</v>
      </c>
      <c r="E1201" s="24"/>
      <c r="F1201" s="26"/>
      <c r="G1201" s="27"/>
      <c r="H1201" s="106"/>
      <c r="I1201" s="117">
        <f>SUM(I1202)</f>
        <v>247.44</v>
      </c>
    </row>
    <row r="1202" spans="1:9" ht="26.1" customHeight="1" x14ac:dyDescent="0.2">
      <c r="A1202" s="9" t="s">
        <v>2079</v>
      </c>
      <c r="B1202" s="10">
        <v>103946</v>
      </c>
      <c r="C1202" s="9" t="s">
        <v>24</v>
      </c>
      <c r="D1202" s="16" t="s">
        <v>577</v>
      </c>
      <c r="E1202" s="11" t="s">
        <v>26</v>
      </c>
      <c r="F1202" s="19">
        <v>11.34</v>
      </c>
      <c r="G1202" s="22">
        <v>16.8</v>
      </c>
      <c r="H1202" s="100">
        <f>ROUND(G1202 * (1 + 29.9 / 100), 2)</f>
        <v>21.82</v>
      </c>
      <c r="I1202" s="100">
        <f>ROUND(F1202 * H1202, 2)</f>
        <v>247.44</v>
      </c>
    </row>
    <row r="1203" spans="1:9" ht="26.1" customHeight="1" x14ac:dyDescent="0.2">
      <c r="A1203" s="24" t="s">
        <v>2081</v>
      </c>
      <c r="B1203" s="24"/>
      <c r="C1203" s="24"/>
      <c r="D1203" s="25" t="s">
        <v>897</v>
      </c>
      <c r="E1203" s="24"/>
      <c r="F1203" s="26"/>
      <c r="G1203" s="27"/>
      <c r="H1203" s="106"/>
      <c r="I1203" s="117">
        <f>SUM(I1204:I1209)</f>
        <v>128005.56</v>
      </c>
    </row>
    <row r="1204" spans="1:9" ht="24.2" customHeight="1" x14ac:dyDescent="0.2">
      <c r="A1204" s="31" t="s">
        <v>2080</v>
      </c>
      <c r="B1204" s="13" t="s">
        <v>2534</v>
      </c>
      <c r="C1204" s="12" t="s">
        <v>47</v>
      </c>
      <c r="D1204" s="17" t="s">
        <v>898</v>
      </c>
      <c r="E1204" s="14" t="s">
        <v>95</v>
      </c>
      <c r="F1204" s="20">
        <v>132.19999999999999</v>
      </c>
      <c r="G1204" s="23">
        <v>427.95</v>
      </c>
      <c r="H1204" s="109">
        <f t="shared" ref="H1204:H1209" si="122">ROUND(G1204 * (1 + 29.9 / 100), 2)</f>
        <v>555.91</v>
      </c>
      <c r="I1204" s="109">
        <f t="shared" ref="I1204:I1209" si="123">ROUND(F1204 * H1204, 2)</f>
        <v>73491.3</v>
      </c>
    </row>
    <row r="1205" spans="1:9" ht="26.1" customHeight="1" x14ac:dyDescent="0.2">
      <c r="A1205" s="31" t="s">
        <v>2082</v>
      </c>
      <c r="B1205" s="13" t="s">
        <v>2535</v>
      </c>
      <c r="C1205" s="12" t="s">
        <v>47</v>
      </c>
      <c r="D1205" s="17" t="s">
        <v>899</v>
      </c>
      <c r="E1205" s="14" t="s">
        <v>589</v>
      </c>
      <c r="F1205" s="20">
        <v>1</v>
      </c>
      <c r="G1205" s="23">
        <v>15607.44</v>
      </c>
      <c r="H1205" s="109">
        <f t="shared" si="122"/>
        <v>20274.060000000001</v>
      </c>
      <c r="I1205" s="109">
        <f t="shared" si="123"/>
        <v>20274.060000000001</v>
      </c>
    </row>
    <row r="1206" spans="1:9" ht="24.2" customHeight="1" x14ac:dyDescent="0.2">
      <c r="A1206" s="31" t="s">
        <v>2083</v>
      </c>
      <c r="B1206" s="13" t="s">
        <v>2536</v>
      </c>
      <c r="C1206" s="12" t="s">
        <v>47</v>
      </c>
      <c r="D1206" s="17" t="s">
        <v>900</v>
      </c>
      <c r="E1206" s="14" t="s">
        <v>589</v>
      </c>
      <c r="F1206" s="20">
        <v>2</v>
      </c>
      <c r="G1206" s="23">
        <v>4393.9799999999996</v>
      </c>
      <c r="H1206" s="109">
        <f t="shared" si="122"/>
        <v>5707.78</v>
      </c>
      <c r="I1206" s="109">
        <f t="shared" si="123"/>
        <v>11415.56</v>
      </c>
    </row>
    <row r="1207" spans="1:9" ht="24.2" customHeight="1" x14ac:dyDescent="0.2">
      <c r="A1207" s="31" t="s">
        <v>2084</v>
      </c>
      <c r="B1207" s="13" t="s">
        <v>2537</v>
      </c>
      <c r="C1207" s="12" t="s">
        <v>47</v>
      </c>
      <c r="D1207" s="17" t="s">
        <v>901</v>
      </c>
      <c r="E1207" s="14" t="s">
        <v>95</v>
      </c>
      <c r="F1207" s="20">
        <v>2</v>
      </c>
      <c r="G1207" s="23">
        <v>427.95</v>
      </c>
      <c r="H1207" s="109">
        <f t="shared" si="122"/>
        <v>555.91</v>
      </c>
      <c r="I1207" s="109">
        <f t="shared" si="123"/>
        <v>1111.82</v>
      </c>
    </row>
    <row r="1208" spans="1:9" ht="26.1" customHeight="1" x14ac:dyDescent="0.2">
      <c r="A1208" s="31" t="s">
        <v>2085</v>
      </c>
      <c r="B1208" s="13" t="s">
        <v>2538</v>
      </c>
      <c r="C1208" s="12" t="s">
        <v>47</v>
      </c>
      <c r="D1208" s="17" t="s">
        <v>902</v>
      </c>
      <c r="E1208" s="14" t="s">
        <v>589</v>
      </c>
      <c r="F1208" s="20">
        <v>1</v>
      </c>
      <c r="G1208" s="23">
        <v>16271.44</v>
      </c>
      <c r="H1208" s="109">
        <f t="shared" si="122"/>
        <v>21136.6</v>
      </c>
      <c r="I1208" s="109">
        <f t="shared" si="123"/>
        <v>21136.6</v>
      </c>
    </row>
    <row r="1209" spans="1:9" ht="26.1" customHeight="1" x14ac:dyDescent="0.2">
      <c r="A1209" s="31" t="s">
        <v>2086</v>
      </c>
      <c r="B1209" s="13" t="s">
        <v>2451</v>
      </c>
      <c r="C1209" s="12" t="s">
        <v>47</v>
      </c>
      <c r="D1209" s="17" t="s">
        <v>668</v>
      </c>
      <c r="E1209" s="14" t="s">
        <v>589</v>
      </c>
      <c r="F1209" s="20">
        <v>2</v>
      </c>
      <c r="G1209" s="23">
        <v>221.79</v>
      </c>
      <c r="H1209" s="109">
        <f t="shared" si="122"/>
        <v>288.11</v>
      </c>
      <c r="I1209" s="109">
        <f t="shared" si="123"/>
        <v>576.22</v>
      </c>
    </row>
    <row r="1210" spans="1:9" ht="24.2" customHeight="1" x14ac:dyDescent="0.2">
      <c r="A1210" s="8">
        <v>16</v>
      </c>
      <c r="B1210" s="8"/>
      <c r="C1210" s="8"/>
      <c r="D1210" s="15" t="s">
        <v>903</v>
      </c>
      <c r="E1210" s="8"/>
      <c r="F1210" s="18"/>
      <c r="G1210" s="21"/>
      <c r="H1210" s="105"/>
      <c r="I1210" s="116">
        <f>SUM(I1211,I1214,I1221,I1228,I1240,I1244,I1248,I1255,I1262,I1273,I1278,I1282,I1285,I1287,I1295,I1298,I1300,I1305,I1310,I1314,I1325,I1328,I1330,I1335,I1337)</f>
        <v>6487449.0599999996</v>
      </c>
    </row>
    <row r="1211" spans="1:9" ht="24.2" customHeight="1" x14ac:dyDescent="0.2">
      <c r="A1211" s="24" t="s">
        <v>2087</v>
      </c>
      <c r="B1211" s="24"/>
      <c r="C1211" s="24"/>
      <c r="D1211" s="25" t="s">
        <v>830</v>
      </c>
      <c r="E1211" s="24"/>
      <c r="F1211" s="26"/>
      <c r="G1211" s="27"/>
      <c r="H1211" s="106"/>
      <c r="I1211" s="117">
        <f>SUM(I1212:I1213)</f>
        <v>62462.69</v>
      </c>
    </row>
    <row r="1212" spans="1:9" ht="24.2" customHeight="1" x14ac:dyDescent="0.2">
      <c r="A1212" s="9" t="s">
        <v>2088</v>
      </c>
      <c r="B1212" s="10">
        <v>99063</v>
      </c>
      <c r="C1212" s="9" t="s">
        <v>24</v>
      </c>
      <c r="D1212" s="16" t="s">
        <v>490</v>
      </c>
      <c r="E1212" s="11" t="s">
        <v>95</v>
      </c>
      <c r="F1212" s="19">
        <v>8317.27</v>
      </c>
      <c r="G1212" s="22">
        <v>4.7699999999999996</v>
      </c>
      <c r="H1212" s="100">
        <f>ROUND(G1212 * (1 + 29.9 / 100), 2)</f>
        <v>6.2</v>
      </c>
      <c r="I1212" s="100">
        <f>ROUND(F1212 * H1212, 2)</f>
        <v>51567.07</v>
      </c>
    </row>
    <row r="1213" spans="1:9" ht="24.2" customHeight="1" x14ac:dyDescent="0.2">
      <c r="A1213" s="9" t="s">
        <v>2089</v>
      </c>
      <c r="B1213" s="10" t="s">
        <v>2361</v>
      </c>
      <c r="C1213" s="9" t="s">
        <v>47</v>
      </c>
      <c r="D1213" s="16" t="s">
        <v>511</v>
      </c>
      <c r="E1213" s="11" t="s">
        <v>95</v>
      </c>
      <c r="F1213" s="19">
        <v>8317.27</v>
      </c>
      <c r="G1213" s="22">
        <v>1.01</v>
      </c>
      <c r="H1213" s="100">
        <f>ROUND(G1213 * (1 + 29.9 / 100), 2)</f>
        <v>1.31</v>
      </c>
      <c r="I1213" s="100">
        <f>ROUND(F1213 * H1213, 2)</f>
        <v>10895.62</v>
      </c>
    </row>
    <row r="1214" spans="1:9" ht="24.2" customHeight="1" x14ac:dyDescent="0.2">
      <c r="A1214" s="24" t="s">
        <v>2090</v>
      </c>
      <c r="B1214" s="24"/>
      <c r="C1214" s="24"/>
      <c r="D1214" s="25" t="s">
        <v>831</v>
      </c>
      <c r="E1214" s="24"/>
      <c r="F1214" s="26"/>
      <c r="G1214" s="27"/>
      <c r="H1214" s="106"/>
      <c r="I1214" s="117">
        <f>SUM(I1215:I1220)</f>
        <v>80446.77</v>
      </c>
    </row>
    <row r="1215" spans="1:9" ht="26.1" customHeight="1" x14ac:dyDescent="0.2">
      <c r="A1215" s="9" t="s">
        <v>2091</v>
      </c>
      <c r="B1215" s="10" t="s">
        <v>2320</v>
      </c>
      <c r="C1215" s="9" t="s">
        <v>47</v>
      </c>
      <c r="D1215" s="16" t="s">
        <v>420</v>
      </c>
      <c r="E1215" s="11" t="s">
        <v>95</v>
      </c>
      <c r="F1215" s="19">
        <v>16635</v>
      </c>
      <c r="G1215" s="22">
        <v>3.64</v>
      </c>
      <c r="H1215" s="100">
        <f t="shared" ref="H1215:H1220" si="124">ROUND(G1215 * (1 + 29.9 / 100), 2)</f>
        <v>4.7300000000000004</v>
      </c>
      <c r="I1215" s="100">
        <f t="shared" ref="I1215:I1220" si="125">ROUND(F1215 * H1215, 2)</f>
        <v>78683.55</v>
      </c>
    </row>
    <row r="1216" spans="1:9" ht="24.2" customHeight="1" x14ac:dyDescent="0.2">
      <c r="A1216" s="9" t="s">
        <v>2092</v>
      </c>
      <c r="B1216" s="10" t="s">
        <v>2362</v>
      </c>
      <c r="C1216" s="9" t="s">
        <v>47</v>
      </c>
      <c r="D1216" s="16" t="s">
        <v>513</v>
      </c>
      <c r="E1216" s="11" t="s">
        <v>129</v>
      </c>
      <c r="F1216" s="19">
        <v>10</v>
      </c>
      <c r="G1216" s="22">
        <v>48.46</v>
      </c>
      <c r="H1216" s="100">
        <f t="shared" si="124"/>
        <v>62.95</v>
      </c>
      <c r="I1216" s="100">
        <f t="shared" si="125"/>
        <v>629.5</v>
      </c>
    </row>
    <row r="1217" spans="1:9" ht="24.2" customHeight="1" x14ac:dyDescent="0.2">
      <c r="A1217" s="9" t="s">
        <v>2093</v>
      </c>
      <c r="B1217" s="10">
        <v>241468</v>
      </c>
      <c r="C1217" s="9" t="s">
        <v>400</v>
      </c>
      <c r="D1217" s="16" t="s">
        <v>514</v>
      </c>
      <c r="E1217" s="11" t="s">
        <v>106</v>
      </c>
      <c r="F1217" s="19">
        <v>6</v>
      </c>
      <c r="G1217" s="22">
        <v>48.79</v>
      </c>
      <c r="H1217" s="100">
        <f t="shared" si="124"/>
        <v>63.38</v>
      </c>
      <c r="I1217" s="100">
        <f t="shared" si="125"/>
        <v>380.28</v>
      </c>
    </row>
    <row r="1218" spans="1:9" ht="26.1" customHeight="1" x14ac:dyDescent="0.2">
      <c r="A1218" s="9" t="s">
        <v>2094</v>
      </c>
      <c r="B1218" s="10" t="s">
        <v>2363</v>
      </c>
      <c r="C1218" s="9" t="s">
        <v>47</v>
      </c>
      <c r="D1218" s="16" t="s">
        <v>515</v>
      </c>
      <c r="E1218" s="11" t="s">
        <v>26</v>
      </c>
      <c r="F1218" s="19">
        <v>6</v>
      </c>
      <c r="G1218" s="22">
        <v>29.82</v>
      </c>
      <c r="H1218" s="100">
        <f t="shared" si="124"/>
        <v>38.74</v>
      </c>
      <c r="I1218" s="100">
        <f t="shared" si="125"/>
        <v>232.44</v>
      </c>
    </row>
    <row r="1219" spans="1:9" ht="24.2" customHeight="1" x14ac:dyDescent="0.2">
      <c r="A1219" s="9" t="s">
        <v>2095</v>
      </c>
      <c r="B1219" s="10" t="s">
        <v>2364</v>
      </c>
      <c r="C1219" s="9" t="s">
        <v>47</v>
      </c>
      <c r="D1219" s="16" t="s">
        <v>516</v>
      </c>
      <c r="E1219" s="11" t="s">
        <v>26</v>
      </c>
      <c r="F1219" s="19">
        <v>10</v>
      </c>
      <c r="G1219" s="22">
        <v>12.69</v>
      </c>
      <c r="H1219" s="100">
        <f t="shared" si="124"/>
        <v>16.48</v>
      </c>
      <c r="I1219" s="100">
        <f t="shared" si="125"/>
        <v>164.8</v>
      </c>
    </row>
    <row r="1220" spans="1:9" ht="24.2" customHeight="1" x14ac:dyDescent="0.2">
      <c r="A1220" s="9" t="s">
        <v>2096</v>
      </c>
      <c r="B1220" s="10">
        <v>97054</v>
      </c>
      <c r="C1220" s="9" t="s">
        <v>24</v>
      </c>
      <c r="D1220" s="16" t="s">
        <v>517</v>
      </c>
      <c r="E1220" s="11" t="s">
        <v>106</v>
      </c>
      <c r="F1220" s="19">
        <v>10</v>
      </c>
      <c r="G1220" s="22">
        <v>27.42</v>
      </c>
      <c r="H1220" s="100">
        <f t="shared" si="124"/>
        <v>35.619999999999997</v>
      </c>
      <c r="I1220" s="100">
        <f t="shared" si="125"/>
        <v>356.2</v>
      </c>
    </row>
    <row r="1221" spans="1:9" ht="24.2" customHeight="1" x14ac:dyDescent="0.2">
      <c r="A1221" s="24" t="s">
        <v>2097</v>
      </c>
      <c r="B1221" s="24"/>
      <c r="C1221" s="24"/>
      <c r="D1221" s="25" t="s">
        <v>832</v>
      </c>
      <c r="E1221" s="24"/>
      <c r="F1221" s="26"/>
      <c r="G1221" s="27"/>
      <c r="H1221" s="106"/>
      <c r="I1221" s="117">
        <f>SUM(I1222:I1227)</f>
        <v>213500.66999999998</v>
      </c>
    </row>
    <row r="1222" spans="1:9" ht="24.2" customHeight="1" x14ac:dyDescent="0.2">
      <c r="A1222" s="9" t="s">
        <v>2098</v>
      </c>
      <c r="B1222" s="10">
        <v>20018</v>
      </c>
      <c r="C1222" s="9" t="s">
        <v>400</v>
      </c>
      <c r="D1222" s="16" t="s">
        <v>519</v>
      </c>
      <c r="E1222" s="11" t="s">
        <v>38</v>
      </c>
      <c r="F1222" s="19">
        <v>51.73</v>
      </c>
      <c r="G1222" s="22">
        <v>272.35000000000002</v>
      </c>
      <c r="H1222" s="100">
        <f t="shared" ref="H1222:H1227" si="126">ROUND(G1222 * (1 + 29.9 / 100), 2)</f>
        <v>353.78</v>
      </c>
      <c r="I1222" s="100">
        <f t="shared" ref="I1222:I1227" si="127">ROUND(F1222 * H1222, 2)</f>
        <v>18301.04</v>
      </c>
    </row>
    <row r="1223" spans="1:9" ht="39" customHeight="1" x14ac:dyDescent="0.2">
      <c r="A1223" s="9" t="s">
        <v>2099</v>
      </c>
      <c r="B1223" s="10">
        <v>98525</v>
      </c>
      <c r="C1223" s="9" t="s">
        <v>24</v>
      </c>
      <c r="D1223" s="16" t="s">
        <v>212</v>
      </c>
      <c r="E1223" s="11" t="s">
        <v>26</v>
      </c>
      <c r="F1223" s="19">
        <v>666.16</v>
      </c>
      <c r="G1223" s="22">
        <v>0.34</v>
      </c>
      <c r="H1223" s="100">
        <f t="shared" si="126"/>
        <v>0.44</v>
      </c>
      <c r="I1223" s="100">
        <f t="shared" si="127"/>
        <v>293.11</v>
      </c>
    </row>
    <row r="1224" spans="1:9" ht="26.1" customHeight="1" x14ac:dyDescent="0.2">
      <c r="A1224" s="9" t="s">
        <v>2100</v>
      </c>
      <c r="B1224" s="10">
        <v>97636</v>
      </c>
      <c r="C1224" s="9" t="s">
        <v>24</v>
      </c>
      <c r="D1224" s="16" t="s">
        <v>520</v>
      </c>
      <c r="E1224" s="11" t="s">
        <v>26</v>
      </c>
      <c r="F1224" s="19">
        <v>6692.48</v>
      </c>
      <c r="G1224" s="22">
        <v>17.96</v>
      </c>
      <c r="H1224" s="100">
        <f t="shared" si="126"/>
        <v>23.33</v>
      </c>
      <c r="I1224" s="100">
        <f t="shared" si="127"/>
        <v>156135.56</v>
      </c>
    </row>
    <row r="1225" spans="1:9" ht="52.15" customHeight="1" x14ac:dyDescent="0.2">
      <c r="A1225" s="9" t="s">
        <v>2101</v>
      </c>
      <c r="B1225" s="10">
        <v>100982</v>
      </c>
      <c r="C1225" s="9" t="s">
        <v>24</v>
      </c>
      <c r="D1225" s="16" t="s">
        <v>521</v>
      </c>
      <c r="E1225" s="11" t="s">
        <v>38</v>
      </c>
      <c r="F1225" s="19">
        <v>680.79</v>
      </c>
      <c r="G1225" s="22">
        <v>8.26</v>
      </c>
      <c r="H1225" s="100">
        <f t="shared" si="126"/>
        <v>10.73</v>
      </c>
      <c r="I1225" s="100">
        <f t="shared" si="127"/>
        <v>7304.88</v>
      </c>
    </row>
    <row r="1226" spans="1:9" ht="39" customHeight="1" x14ac:dyDescent="0.2">
      <c r="A1226" s="9" t="s">
        <v>2102</v>
      </c>
      <c r="B1226" s="10">
        <v>95875</v>
      </c>
      <c r="C1226" s="9" t="s">
        <v>24</v>
      </c>
      <c r="D1226" s="16" t="s">
        <v>522</v>
      </c>
      <c r="E1226" s="11" t="s">
        <v>64</v>
      </c>
      <c r="F1226" s="19">
        <v>10211.84</v>
      </c>
      <c r="G1226" s="22">
        <v>2.2599999999999998</v>
      </c>
      <c r="H1226" s="100">
        <f t="shared" si="126"/>
        <v>2.94</v>
      </c>
      <c r="I1226" s="100">
        <f t="shared" si="127"/>
        <v>30022.81</v>
      </c>
    </row>
    <row r="1227" spans="1:9" ht="24.2" customHeight="1" x14ac:dyDescent="0.2">
      <c r="A1227" s="9" t="s">
        <v>2103</v>
      </c>
      <c r="B1227" s="10">
        <v>4413942</v>
      </c>
      <c r="C1227" s="9" t="s">
        <v>65</v>
      </c>
      <c r="D1227" s="16" t="s">
        <v>408</v>
      </c>
      <c r="E1227" s="11" t="s">
        <v>38</v>
      </c>
      <c r="F1227" s="19">
        <v>680.79</v>
      </c>
      <c r="G1227" s="22">
        <v>1.63</v>
      </c>
      <c r="H1227" s="100">
        <f t="shared" si="126"/>
        <v>2.12</v>
      </c>
      <c r="I1227" s="100">
        <f t="shared" si="127"/>
        <v>1443.27</v>
      </c>
    </row>
    <row r="1228" spans="1:9" ht="24.2" customHeight="1" x14ac:dyDescent="0.2">
      <c r="A1228" s="24" t="s">
        <v>2104</v>
      </c>
      <c r="B1228" s="24"/>
      <c r="C1228" s="24"/>
      <c r="D1228" s="25" t="s">
        <v>833</v>
      </c>
      <c r="E1228" s="24"/>
      <c r="F1228" s="26"/>
      <c r="G1228" s="27"/>
      <c r="H1228" s="106"/>
      <c r="I1228" s="117">
        <f>SUM(I1229:I1239)</f>
        <v>694157.57</v>
      </c>
    </row>
    <row r="1229" spans="1:9" ht="65.099999999999994" customHeight="1" x14ac:dyDescent="0.2">
      <c r="A1229" s="9" t="s">
        <v>2105</v>
      </c>
      <c r="B1229" s="10">
        <v>102276</v>
      </c>
      <c r="C1229" s="9" t="s">
        <v>24</v>
      </c>
      <c r="D1229" s="16" t="s">
        <v>524</v>
      </c>
      <c r="E1229" s="11" t="s">
        <v>38</v>
      </c>
      <c r="F1229" s="19">
        <v>6341.58</v>
      </c>
      <c r="G1229" s="22">
        <v>12.21</v>
      </c>
      <c r="H1229" s="100">
        <f t="shared" ref="H1229:H1239" si="128">ROUND(G1229 * (1 + 29.9 / 100), 2)</f>
        <v>15.86</v>
      </c>
      <c r="I1229" s="100">
        <f t="shared" ref="I1229:I1239" si="129">ROUND(F1229 * H1229, 2)</f>
        <v>100577.46</v>
      </c>
    </row>
    <row r="1230" spans="1:9" ht="24.2" customHeight="1" x14ac:dyDescent="0.2">
      <c r="A1230" s="9" t="s">
        <v>2106</v>
      </c>
      <c r="B1230" s="10">
        <v>30010</v>
      </c>
      <c r="C1230" s="9" t="s">
        <v>400</v>
      </c>
      <c r="D1230" s="16" t="s">
        <v>525</v>
      </c>
      <c r="E1230" s="11" t="s">
        <v>38</v>
      </c>
      <c r="F1230" s="19">
        <v>704.62</v>
      </c>
      <c r="G1230" s="22">
        <v>76.91</v>
      </c>
      <c r="H1230" s="100">
        <f t="shared" si="128"/>
        <v>99.91</v>
      </c>
      <c r="I1230" s="100">
        <f t="shared" si="129"/>
        <v>70398.58</v>
      </c>
    </row>
    <row r="1231" spans="1:9" ht="65.099999999999994" customHeight="1" x14ac:dyDescent="0.2">
      <c r="A1231" s="9" t="s">
        <v>2107</v>
      </c>
      <c r="B1231" s="10">
        <v>102283</v>
      </c>
      <c r="C1231" s="9" t="s">
        <v>24</v>
      </c>
      <c r="D1231" s="16" t="s">
        <v>904</v>
      </c>
      <c r="E1231" s="11" t="s">
        <v>38</v>
      </c>
      <c r="F1231" s="19">
        <v>450.9</v>
      </c>
      <c r="G1231" s="22">
        <v>12.05</v>
      </c>
      <c r="H1231" s="100">
        <f t="shared" si="128"/>
        <v>15.65</v>
      </c>
      <c r="I1231" s="100">
        <f t="shared" si="129"/>
        <v>7056.59</v>
      </c>
    </row>
    <row r="1232" spans="1:9" ht="65.099999999999994" customHeight="1" x14ac:dyDescent="0.2">
      <c r="A1232" s="9" t="s">
        <v>2108</v>
      </c>
      <c r="B1232" s="10">
        <v>102284</v>
      </c>
      <c r="C1232" s="9" t="s">
        <v>24</v>
      </c>
      <c r="D1232" s="16" t="s">
        <v>834</v>
      </c>
      <c r="E1232" s="11" t="s">
        <v>38</v>
      </c>
      <c r="F1232" s="19">
        <v>429.67</v>
      </c>
      <c r="G1232" s="22">
        <v>11.67</v>
      </c>
      <c r="H1232" s="100">
        <f t="shared" si="128"/>
        <v>15.16</v>
      </c>
      <c r="I1232" s="100">
        <f t="shared" si="129"/>
        <v>6513.8</v>
      </c>
    </row>
    <row r="1233" spans="1:9" ht="52.15" customHeight="1" x14ac:dyDescent="0.2">
      <c r="A1233" s="9" t="s">
        <v>2109</v>
      </c>
      <c r="B1233" s="10">
        <v>102355</v>
      </c>
      <c r="C1233" s="9" t="s">
        <v>24</v>
      </c>
      <c r="D1233" s="16" t="s">
        <v>527</v>
      </c>
      <c r="E1233" s="11" t="s">
        <v>38</v>
      </c>
      <c r="F1233" s="19">
        <v>880.58</v>
      </c>
      <c r="G1233" s="22">
        <v>169.68</v>
      </c>
      <c r="H1233" s="100">
        <f t="shared" si="128"/>
        <v>220.41</v>
      </c>
      <c r="I1233" s="100">
        <f t="shared" si="129"/>
        <v>194088.64</v>
      </c>
    </row>
    <row r="1234" spans="1:9" ht="39" customHeight="1" x14ac:dyDescent="0.2">
      <c r="A1234" s="9" t="s">
        <v>2110</v>
      </c>
      <c r="B1234" s="10">
        <v>102360</v>
      </c>
      <c r="C1234" s="9" t="s">
        <v>24</v>
      </c>
      <c r="D1234" s="16" t="s">
        <v>528</v>
      </c>
      <c r="E1234" s="11" t="s">
        <v>38</v>
      </c>
      <c r="F1234" s="19">
        <v>1232.81</v>
      </c>
      <c r="G1234" s="22">
        <v>22.69</v>
      </c>
      <c r="H1234" s="100">
        <f t="shared" si="128"/>
        <v>29.47</v>
      </c>
      <c r="I1234" s="100">
        <f t="shared" si="129"/>
        <v>36330.910000000003</v>
      </c>
    </row>
    <row r="1235" spans="1:9" ht="26.1" customHeight="1" x14ac:dyDescent="0.2">
      <c r="A1235" s="9" t="s">
        <v>2111</v>
      </c>
      <c r="B1235" s="10">
        <v>100576</v>
      </c>
      <c r="C1235" s="9" t="s">
        <v>24</v>
      </c>
      <c r="D1235" s="16" t="s">
        <v>262</v>
      </c>
      <c r="E1235" s="11" t="s">
        <v>26</v>
      </c>
      <c r="F1235" s="19">
        <v>12700.63</v>
      </c>
      <c r="G1235" s="22">
        <v>2.36</v>
      </c>
      <c r="H1235" s="100">
        <f t="shared" si="128"/>
        <v>3.07</v>
      </c>
      <c r="I1235" s="100">
        <f t="shared" si="129"/>
        <v>38990.93</v>
      </c>
    </row>
    <row r="1236" spans="1:9" ht="52.15" customHeight="1" x14ac:dyDescent="0.2">
      <c r="A1236" s="9" t="s">
        <v>2112</v>
      </c>
      <c r="B1236" s="10">
        <v>100978</v>
      </c>
      <c r="C1236" s="9" t="s">
        <v>24</v>
      </c>
      <c r="D1236" s="16" t="s">
        <v>529</v>
      </c>
      <c r="E1236" s="11" t="s">
        <v>38</v>
      </c>
      <c r="F1236" s="19">
        <v>3120.84</v>
      </c>
      <c r="G1236" s="22">
        <v>6.35</v>
      </c>
      <c r="H1236" s="100">
        <f t="shared" si="128"/>
        <v>8.25</v>
      </c>
      <c r="I1236" s="100">
        <f t="shared" si="129"/>
        <v>25746.93</v>
      </c>
    </row>
    <row r="1237" spans="1:9" ht="52.15" customHeight="1" x14ac:dyDescent="0.2">
      <c r="A1237" s="9" t="s">
        <v>2113</v>
      </c>
      <c r="B1237" s="10">
        <v>100982</v>
      </c>
      <c r="C1237" s="9" t="s">
        <v>24</v>
      </c>
      <c r="D1237" s="16" t="s">
        <v>521</v>
      </c>
      <c r="E1237" s="11" t="s">
        <v>38</v>
      </c>
      <c r="F1237" s="19">
        <v>1232.81</v>
      </c>
      <c r="G1237" s="22">
        <v>8.26</v>
      </c>
      <c r="H1237" s="100">
        <f t="shared" si="128"/>
        <v>10.73</v>
      </c>
      <c r="I1237" s="100">
        <f t="shared" si="129"/>
        <v>13228.05</v>
      </c>
    </row>
    <row r="1238" spans="1:9" ht="39" customHeight="1" x14ac:dyDescent="0.2">
      <c r="A1238" s="9" t="s">
        <v>2114</v>
      </c>
      <c r="B1238" s="10">
        <v>95875</v>
      </c>
      <c r="C1238" s="9" t="s">
        <v>24</v>
      </c>
      <c r="D1238" s="16" t="s">
        <v>522</v>
      </c>
      <c r="E1238" s="11" t="s">
        <v>64</v>
      </c>
      <c r="F1238" s="19">
        <v>65304.74</v>
      </c>
      <c r="G1238" s="22">
        <v>2.2599999999999998</v>
      </c>
      <c r="H1238" s="100">
        <f t="shared" si="128"/>
        <v>2.94</v>
      </c>
      <c r="I1238" s="100">
        <f t="shared" si="129"/>
        <v>191995.94</v>
      </c>
    </row>
    <row r="1239" spans="1:9" ht="24.2" customHeight="1" x14ac:dyDescent="0.2">
      <c r="A1239" s="9" t="s">
        <v>2115</v>
      </c>
      <c r="B1239" s="10">
        <v>4413942</v>
      </c>
      <c r="C1239" s="9" t="s">
        <v>65</v>
      </c>
      <c r="D1239" s="16" t="s">
        <v>408</v>
      </c>
      <c r="E1239" s="11" t="s">
        <v>38</v>
      </c>
      <c r="F1239" s="19">
        <v>4353.6499999999996</v>
      </c>
      <c r="G1239" s="22">
        <v>1.63</v>
      </c>
      <c r="H1239" s="100">
        <f t="shared" si="128"/>
        <v>2.12</v>
      </c>
      <c r="I1239" s="100">
        <f t="shared" si="129"/>
        <v>9229.74</v>
      </c>
    </row>
    <row r="1240" spans="1:9" ht="24.2" customHeight="1" x14ac:dyDescent="0.2">
      <c r="A1240" s="24" t="s">
        <v>2116</v>
      </c>
      <c r="B1240" s="24"/>
      <c r="C1240" s="24"/>
      <c r="D1240" s="25" t="s">
        <v>836</v>
      </c>
      <c r="E1240" s="24"/>
      <c r="F1240" s="26"/>
      <c r="G1240" s="27"/>
      <c r="H1240" s="106"/>
      <c r="I1240" s="117">
        <f>SUM(I1241:I1243)</f>
        <v>460192.61</v>
      </c>
    </row>
    <row r="1241" spans="1:9" ht="39" customHeight="1" x14ac:dyDescent="0.2">
      <c r="A1241" s="9" t="s">
        <v>2117</v>
      </c>
      <c r="B1241" s="10">
        <v>101570</v>
      </c>
      <c r="C1241" s="9" t="s">
        <v>24</v>
      </c>
      <c r="D1241" s="16" t="s">
        <v>495</v>
      </c>
      <c r="E1241" s="11" t="s">
        <v>26</v>
      </c>
      <c r="F1241" s="19">
        <v>14295.35</v>
      </c>
      <c r="G1241" s="22">
        <v>20.72</v>
      </c>
      <c r="H1241" s="100">
        <f>ROUND(G1241 * (1 + 29.9 / 100), 2)</f>
        <v>26.92</v>
      </c>
      <c r="I1241" s="100">
        <f>ROUND(F1241 * H1241, 2)</f>
        <v>384830.82</v>
      </c>
    </row>
    <row r="1242" spans="1:9" ht="39" customHeight="1" x14ac:dyDescent="0.2">
      <c r="A1242" s="9" t="s">
        <v>2118</v>
      </c>
      <c r="B1242" s="10">
        <v>101572</v>
      </c>
      <c r="C1242" s="9" t="s">
        <v>24</v>
      </c>
      <c r="D1242" s="16" t="s">
        <v>531</v>
      </c>
      <c r="E1242" s="11" t="s">
        <v>26</v>
      </c>
      <c r="F1242" s="19">
        <v>3520.74</v>
      </c>
      <c r="G1242" s="22">
        <v>16.28</v>
      </c>
      <c r="H1242" s="100">
        <f>ROUND(G1242 * (1 + 29.9 / 100), 2)</f>
        <v>21.15</v>
      </c>
      <c r="I1242" s="100">
        <f>ROUND(F1242 * H1242, 2)</f>
        <v>74463.649999999994</v>
      </c>
    </row>
    <row r="1243" spans="1:9" ht="39" customHeight="1" x14ac:dyDescent="0.2">
      <c r="A1243" s="9" t="s">
        <v>2119</v>
      </c>
      <c r="B1243" s="10">
        <v>101574</v>
      </c>
      <c r="C1243" s="9" t="s">
        <v>24</v>
      </c>
      <c r="D1243" s="16" t="s">
        <v>837</v>
      </c>
      <c r="E1243" s="11" t="s">
        <v>26</v>
      </c>
      <c r="F1243" s="19">
        <v>55.27</v>
      </c>
      <c r="G1243" s="22">
        <v>12.51</v>
      </c>
      <c r="H1243" s="100">
        <f>ROUND(G1243 * (1 + 29.9 / 100), 2)</f>
        <v>16.25</v>
      </c>
      <c r="I1243" s="100">
        <f>ROUND(F1243 * H1243, 2)</f>
        <v>898.14</v>
      </c>
    </row>
    <row r="1244" spans="1:9" ht="24.2" customHeight="1" x14ac:dyDescent="0.2">
      <c r="A1244" s="24" t="s">
        <v>2120</v>
      </c>
      <c r="B1244" s="24"/>
      <c r="C1244" s="24"/>
      <c r="D1244" s="25" t="s">
        <v>838</v>
      </c>
      <c r="E1244" s="24"/>
      <c r="F1244" s="26"/>
      <c r="G1244" s="27"/>
      <c r="H1244" s="106"/>
      <c r="I1244" s="117">
        <f>SUM(I1245:I1247)</f>
        <v>43091.11</v>
      </c>
    </row>
    <row r="1245" spans="1:9" ht="39" customHeight="1" x14ac:dyDescent="0.2">
      <c r="A1245" s="9" t="s">
        <v>2121</v>
      </c>
      <c r="B1245" s="10">
        <v>90734</v>
      </c>
      <c r="C1245" s="9" t="s">
        <v>24</v>
      </c>
      <c r="D1245" s="16" t="s">
        <v>839</v>
      </c>
      <c r="E1245" s="11" t="s">
        <v>95</v>
      </c>
      <c r="F1245" s="19">
        <v>7358.41</v>
      </c>
      <c r="G1245" s="22">
        <v>3.91</v>
      </c>
      <c r="H1245" s="100">
        <f>ROUND(G1245 * (1 + 29.9 / 100), 2)</f>
        <v>5.08</v>
      </c>
      <c r="I1245" s="100">
        <f>ROUND(F1245 * H1245, 2)</f>
        <v>37380.720000000001</v>
      </c>
    </row>
    <row r="1246" spans="1:9" ht="39" customHeight="1" x14ac:dyDescent="0.2">
      <c r="A1246" s="9" t="s">
        <v>2122</v>
      </c>
      <c r="B1246" s="10">
        <v>90735</v>
      </c>
      <c r="C1246" s="9" t="s">
        <v>24</v>
      </c>
      <c r="D1246" s="16" t="s">
        <v>905</v>
      </c>
      <c r="E1246" s="11" t="s">
        <v>95</v>
      </c>
      <c r="F1246" s="19">
        <v>843.08</v>
      </c>
      <c r="G1246" s="22">
        <v>4.51</v>
      </c>
      <c r="H1246" s="100">
        <f>ROUND(G1246 * (1 + 29.9 / 100), 2)</f>
        <v>5.86</v>
      </c>
      <c r="I1246" s="100">
        <f>ROUND(F1246 * H1246, 2)</f>
        <v>4940.45</v>
      </c>
    </row>
    <row r="1247" spans="1:9" ht="39" customHeight="1" x14ac:dyDescent="0.2">
      <c r="A1247" s="9" t="s">
        <v>2123</v>
      </c>
      <c r="B1247" s="10">
        <v>90736</v>
      </c>
      <c r="C1247" s="9" t="s">
        <v>24</v>
      </c>
      <c r="D1247" s="16" t="s">
        <v>906</v>
      </c>
      <c r="E1247" s="11" t="s">
        <v>95</v>
      </c>
      <c r="F1247" s="19">
        <v>115.78</v>
      </c>
      <c r="G1247" s="22">
        <v>5.12</v>
      </c>
      <c r="H1247" s="100">
        <f>ROUND(G1247 * (1 + 29.9 / 100), 2)</f>
        <v>6.65</v>
      </c>
      <c r="I1247" s="100">
        <f>ROUND(F1247 * H1247, 2)</f>
        <v>769.94</v>
      </c>
    </row>
    <row r="1248" spans="1:9" ht="24.2" customHeight="1" x14ac:dyDescent="0.2">
      <c r="A1248" s="24" t="s">
        <v>2124</v>
      </c>
      <c r="B1248" s="24"/>
      <c r="C1248" s="24"/>
      <c r="D1248" s="25" t="s">
        <v>840</v>
      </c>
      <c r="E1248" s="24"/>
      <c r="F1248" s="26"/>
      <c r="G1248" s="27"/>
      <c r="H1248" s="106"/>
      <c r="I1248" s="117">
        <f>SUM(I1249:I1254)</f>
        <v>1148032.22</v>
      </c>
    </row>
    <row r="1249" spans="1:10" ht="52.15" customHeight="1" x14ac:dyDescent="0.2">
      <c r="A1249" s="9" t="s">
        <v>2125</v>
      </c>
      <c r="B1249" s="10">
        <v>97988</v>
      </c>
      <c r="C1249" s="9" t="s">
        <v>24</v>
      </c>
      <c r="D1249" s="16" t="s">
        <v>504</v>
      </c>
      <c r="E1249" s="11" t="s">
        <v>106</v>
      </c>
      <c r="F1249" s="19">
        <v>162</v>
      </c>
      <c r="G1249" s="22">
        <v>3412.67</v>
      </c>
      <c r="H1249" s="100">
        <f t="shared" ref="H1249:H1254" si="130">ROUND(G1249 * (1 + 29.9 / 100), 2)</f>
        <v>4433.0600000000004</v>
      </c>
      <c r="I1249" s="100">
        <f t="shared" ref="I1249:I1254" si="131">ROUND(F1249 * H1249, 2)</f>
        <v>718155.72</v>
      </c>
    </row>
    <row r="1250" spans="1:10" ht="26.1" customHeight="1" x14ac:dyDescent="0.2">
      <c r="A1250" s="9" t="s">
        <v>2126</v>
      </c>
      <c r="B1250" s="10" t="s">
        <v>2359</v>
      </c>
      <c r="C1250" s="9" t="s">
        <v>47</v>
      </c>
      <c r="D1250" s="16" t="s">
        <v>505</v>
      </c>
      <c r="E1250" s="11" t="s">
        <v>129</v>
      </c>
      <c r="F1250" s="19">
        <v>162</v>
      </c>
      <c r="G1250" s="22">
        <v>980.6</v>
      </c>
      <c r="H1250" s="100">
        <f t="shared" si="130"/>
        <v>1273.8</v>
      </c>
      <c r="I1250" s="100">
        <f t="shared" si="131"/>
        <v>206355.6</v>
      </c>
    </row>
    <row r="1251" spans="1:10" ht="24.2" customHeight="1" x14ac:dyDescent="0.2">
      <c r="A1251" s="9" t="s">
        <v>2127</v>
      </c>
      <c r="B1251" s="10" t="s">
        <v>2521</v>
      </c>
      <c r="C1251" s="9" t="s">
        <v>47</v>
      </c>
      <c r="D1251" s="16" t="s">
        <v>841</v>
      </c>
      <c r="E1251" s="11" t="s">
        <v>129</v>
      </c>
      <c r="F1251" s="19">
        <v>162</v>
      </c>
      <c r="G1251" s="22">
        <v>777.41</v>
      </c>
      <c r="H1251" s="100">
        <f t="shared" si="130"/>
        <v>1009.86</v>
      </c>
      <c r="I1251" s="100">
        <f t="shared" si="131"/>
        <v>163597.32</v>
      </c>
    </row>
    <row r="1252" spans="1:10" ht="39" customHeight="1" x14ac:dyDescent="0.2">
      <c r="A1252" s="9" t="s">
        <v>2128</v>
      </c>
      <c r="B1252" s="10">
        <v>97987</v>
      </c>
      <c r="C1252" s="9" t="s">
        <v>24</v>
      </c>
      <c r="D1252" s="16" t="s">
        <v>506</v>
      </c>
      <c r="E1252" s="11" t="s">
        <v>95</v>
      </c>
      <c r="F1252" s="19">
        <v>38.659999999999997</v>
      </c>
      <c r="G1252" s="22">
        <v>666.99</v>
      </c>
      <c r="H1252" s="100">
        <f t="shared" si="130"/>
        <v>866.42</v>
      </c>
      <c r="I1252" s="100">
        <f t="shared" si="131"/>
        <v>33495.800000000003</v>
      </c>
    </row>
    <row r="1253" spans="1:10" ht="24.2" customHeight="1" x14ac:dyDescent="0.2">
      <c r="A1253" s="9" t="s">
        <v>2129</v>
      </c>
      <c r="B1253" s="10" t="s">
        <v>2360</v>
      </c>
      <c r="C1253" s="9" t="s">
        <v>47</v>
      </c>
      <c r="D1253" s="16" t="s">
        <v>507</v>
      </c>
      <c r="E1253" s="11" t="s">
        <v>129</v>
      </c>
      <c r="F1253" s="19">
        <v>30</v>
      </c>
      <c r="G1253" s="22">
        <v>123.86</v>
      </c>
      <c r="H1253" s="100">
        <f t="shared" si="130"/>
        <v>160.88999999999999</v>
      </c>
      <c r="I1253" s="100">
        <f t="shared" si="131"/>
        <v>4826.7</v>
      </c>
    </row>
    <row r="1254" spans="1:10" ht="39" customHeight="1" x14ac:dyDescent="0.2">
      <c r="A1254" s="9" t="s">
        <v>2130</v>
      </c>
      <c r="B1254" s="10">
        <v>98115</v>
      </c>
      <c r="C1254" s="9" t="s">
        <v>24</v>
      </c>
      <c r="D1254" s="16" t="s">
        <v>842</v>
      </c>
      <c r="E1254" s="11" t="s">
        <v>106</v>
      </c>
      <c r="F1254" s="19">
        <v>162</v>
      </c>
      <c r="G1254" s="22">
        <v>102.65</v>
      </c>
      <c r="H1254" s="100">
        <f t="shared" si="130"/>
        <v>133.34</v>
      </c>
      <c r="I1254" s="100">
        <f t="shared" si="131"/>
        <v>21601.08</v>
      </c>
    </row>
    <row r="1255" spans="1:10" ht="24.2" customHeight="1" x14ac:dyDescent="0.2">
      <c r="A1255" s="24" t="s">
        <v>2131</v>
      </c>
      <c r="B1255" s="24"/>
      <c r="C1255" s="24"/>
      <c r="D1255" s="25" t="s">
        <v>843</v>
      </c>
      <c r="E1255" s="24"/>
      <c r="F1255" s="26"/>
      <c r="G1255" s="27"/>
      <c r="H1255" s="106"/>
      <c r="I1255" s="117">
        <f>SUM(I1256:I1261)</f>
        <v>304517.48999999993</v>
      </c>
    </row>
    <row r="1256" spans="1:10" ht="26.1" customHeight="1" x14ac:dyDescent="0.2">
      <c r="A1256" s="9" t="s">
        <v>2132</v>
      </c>
      <c r="B1256" s="10">
        <v>94342</v>
      </c>
      <c r="C1256" s="9" t="s">
        <v>24</v>
      </c>
      <c r="D1256" s="16" t="s">
        <v>535</v>
      </c>
      <c r="E1256" s="11" t="s">
        <v>38</v>
      </c>
      <c r="F1256" s="19">
        <v>842.56</v>
      </c>
      <c r="G1256" s="22">
        <v>86.02</v>
      </c>
      <c r="H1256" s="100">
        <f t="shared" ref="H1256:H1261" si="132">ROUND(G1256 * (1 + 29.9 / 100), 2)</f>
        <v>111.74</v>
      </c>
      <c r="I1256" s="100">
        <f t="shared" ref="I1256:I1261" si="133">ROUND(F1256 * H1256, 2)</f>
        <v>94147.65</v>
      </c>
    </row>
    <row r="1257" spans="1:10" ht="39" customHeight="1" x14ac:dyDescent="0.2">
      <c r="A1257" s="9" t="s">
        <v>2133</v>
      </c>
      <c r="B1257" s="10">
        <v>95875</v>
      </c>
      <c r="C1257" s="9" t="s">
        <v>24</v>
      </c>
      <c r="D1257" s="16" t="s">
        <v>522</v>
      </c>
      <c r="E1257" s="11" t="s">
        <v>64</v>
      </c>
      <c r="F1257" s="19">
        <v>15797.93</v>
      </c>
      <c r="G1257" s="22">
        <v>2.2599999999999998</v>
      </c>
      <c r="H1257" s="100">
        <f t="shared" si="132"/>
        <v>2.94</v>
      </c>
      <c r="I1257" s="100">
        <f t="shared" si="133"/>
        <v>46445.91</v>
      </c>
    </row>
    <row r="1258" spans="1:10" ht="26.1" customHeight="1" x14ac:dyDescent="0.2">
      <c r="A1258" s="9" t="s">
        <v>2134</v>
      </c>
      <c r="B1258" s="10">
        <v>93382</v>
      </c>
      <c r="C1258" s="9" t="s">
        <v>24</v>
      </c>
      <c r="D1258" s="16" t="s">
        <v>446</v>
      </c>
      <c r="E1258" s="11" t="s">
        <v>38</v>
      </c>
      <c r="F1258" s="19">
        <v>2405.98</v>
      </c>
      <c r="G1258" s="22">
        <v>29.64</v>
      </c>
      <c r="H1258" s="100">
        <f t="shared" si="132"/>
        <v>38.5</v>
      </c>
      <c r="I1258" s="100">
        <f t="shared" si="133"/>
        <v>92630.23</v>
      </c>
    </row>
    <row r="1259" spans="1:10" ht="65.099999999999994" customHeight="1" x14ac:dyDescent="0.2">
      <c r="A1259" s="9" t="s">
        <v>2135</v>
      </c>
      <c r="B1259" s="10">
        <v>93360</v>
      </c>
      <c r="C1259" s="9" t="s">
        <v>24</v>
      </c>
      <c r="D1259" s="16" t="s">
        <v>536</v>
      </c>
      <c r="E1259" s="11" t="s">
        <v>38</v>
      </c>
      <c r="F1259" s="19">
        <v>1034.6500000000001</v>
      </c>
      <c r="G1259" s="22">
        <v>21.75</v>
      </c>
      <c r="H1259" s="100">
        <f t="shared" si="132"/>
        <v>28.25</v>
      </c>
      <c r="I1259" s="100">
        <f t="shared" si="133"/>
        <v>29228.86</v>
      </c>
    </row>
    <row r="1260" spans="1:10" ht="65.099999999999994" customHeight="1" x14ac:dyDescent="0.2">
      <c r="A1260" s="9" t="s">
        <v>2136</v>
      </c>
      <c r="B1260" s="10">
        <v>93361</v>
      </c>
      <c r="C1260" s="9" t="s">
        <v>24</v>
      </c>
      <c r="D1260" s="16" t="s">
        <v>537</v>
      </c>
      <c r="E1260" s="11" t="s">
        <v>38</v>
      </c>
      <c r="F1260" s="19">
        <v>1686.53</v>
      </c>
      <c r="G1260" s="22">
        <v>18.12</v>
      </c>
      <c r="H1260" s="100">
        <f t="shared" si="132"/>
        <v>23.54</v>
      </c>
      <c r="I1260" s="100">
        <f t="shared" si="133"/>
        <v>39700.92</v>
      </c>
    </row>
    <row r="1261" spans="1:10" ht="65.099999999999994" customHeight="1" x14ac:dyDescent="0.2">
      <c r="A1261" s="9" t="s">
        <v>2137</v>
      </c>
      <c r="B1261" s="10">
        <v>93363</v>
      </c>
      <c r="C1261" s="9" t="s">
        <v>24</v>
      </c>
      <c r="D1261" s="16" t="s">
        <v>874</v>
      </c>
      <c r="E1261" s="11" t="s">
        <v>38</v>
      </c>
      <c r="F1261" s="19">
        <v>126.82</v>
      </c>
      <c r="G1261" s="22">
        <v>14.35</v>
      </c>
      <c r="H1261" s="100">
        <f t="shared" si="132"/>
        <v>18.64</v>
      </c>
      <c r="I1261" s="100">
        <f t="shared" si="133"/>
        <v>2363.92</v>
      </c>
    </row>
    <row r="1262" spans="1:10" ht="24.2" customHeight="1" x14ac:dyDescent="0.2">
      <c r="A1262" s="24" t="s">
        <v>2138</v>
      </c>
      <c r="B1262" s="24"/>
      <c r="C1262" s="24"/>
      <c r="D1262" s="25" t="s">
        <v>844</v>
      </c>
      <c r="E1262" s="24"/>
      <c r="F1262" s="26"/>
      <c r="G1262" s="27"/>
      <c r="H1262" s="106"/>
      <c r="I1262" s="117">
        <f>SUM(I1263:I1272)</f>
        <v>1258297.1099999999</v>
      </c>
    </row>
    <row r="1263" spans="1:10" ht="48" customHeight="1" x14ac:dyDescent="0.2">
      <c r="A1263" s="9" t="s">
        <v>2139</v>
      </c>
      <c r="B1263" s="28" t="s">
        <v>2304</v>
      </c>
      <c r="C1263" s="9" t="s">
        <v>47</v>
      </c>
      <c r="D1263" s="16" t="s">
        <v>2288</v>
      </c>
      <c r="E1263" s="11" t="s">
        <v>38</v>
      </c>
      <c r="F1263" s="19">
        <v>2316.91</v>
      </c>
      <c r="G1263" s="22">
        <v>12.9</v>
      </c>
      <c r="H1263" s="100">
        <f t="shared" ref="H1263" si="134">ROUND(G1263 * (1 + 29.9 / 100), 2)</f>
        <v>16.760000000000002</v>
      </c>
      <c r="I1263" s="100">
        <f t="shared" ref="I1263" si="135">ROUND(F1263 * H1263, 2)</f>
        <v>38831.410000000003</v>
      </c>
      <c r="J1263" s="96" t="s">
        <v>2286</v>
      </c>
    </row>
    <row r="1264" spans="1:10" ht="26.1" customHeight="1" x14ac:dyDescent="0.2">
      <c r="A1264" s="9" t="s">
        <v>2140</v>
      </c>
      <c r="B1264" s="10">
        <v>100987</v>
      </c>
      <c r="C1264" s="9" t="s">
        <v>24</v>
      </c>
      <c r="D1264" s="16" t="s">
        <v>539</v>
      </c>
      <c r="E1264" s="11" t="s">
        <v>38</v>
      </c>
      <c r="F1264" s="19">
        <v>334.62</v>
      </c>
      <c r="G1264" s="22">
        <v>10.039999999999999</v>
      </c>
      <c r="H1264" s="100">
        <f t="shared" ref="H1264:H1272" si="136">ROUND(G1264 * (1 + 29.9 / 100), 2)</f>
        <v>13.04</v>
      </c>
      <c r="I1264" s="100">
        <f t="shared" ref="I1264:I1272" si="137">ROUND(F1264 * H1264, 2)</f>
        <v>4363.4399999999996</v>
      </c>
    </row>
    <row r="1265" spans="1:9" ht="24.2" customHeight="1" x14ac:dyDescent="0.2">
      <c r="A1265" s="9" t="s">
        <v>2141</v>
      </c>
      <c r="B1265" s="10" t="s">
        <v>2365</v>
      </c>
      <c r="C1265" s="9" t="s">
        <v>47</v>
      </c>
      <c r="D1265" s="16" t="s">
        <v>540</v>
      </c>
      <c r="E1265" s="11" t="s">
        <v>26</v>
      </c>
      <c r="F1265" s="19">
        <v>6692.48</v>
      </c>
      <c r="G1265" s="22">
        <v>4.47</v>
      </c>
      <c r="H1265" s="100">
        <f t="shared" si="136"/>
        <v>5.81</v>
      </c>
      <c r="I1265" s="100">
        <f t="shared" si="137"/>
        <v>38883.31</v>
      </c>
    </row>
    <row r="1266" spans="1:9" ht="39" customHeight="1" x14ac:dyDescent="0.2">
      <c r="A1266" s="9" t="s">
        <v>2142</v>
      </c>
      <c r="B1266" s="10">
        <v>102330</v>
      </c>
      <c r="C1266" s="9" t="s">
        <v>24</v>
      </c>
      <c r="D1266" s="16" t="s">
        <v>541</v>
      </c>
      <c r="E1266" s="11" t="s">
        <v>542</v>
      </c>
      <c r="F1266" s="19">
        <v>261.01</v>
      </c>
      <c r="G1266" s="22">
        <v>1.41</v>
      </c>
      <c r="H1266" s="100">
        <f t="shared" si="136"/>
        <v>1.83</v>
      </c>
      <c r="I1266" s="100">
        <f t="shared" si="137"/>
        <v>477.65</v>
      </c>
    </row>
    <row r="1267" spans="1:9" ht="52.15" customHeight="1" x14ac:dyDescent="0.2">
      <c r="A1267" s="9" t="s">
        <v>2143</v>
      </c>
      <c r="B1267" s="10">
        <v>102331</v>
      </c>
      <c r="C1267" s="9" t="s">
        <v>24</v>
      </c>
      <c r="D1267" s="16" t="s">
        <v>543</v>
      </c>
      <c r="E1267" s="11" t="s">
        <v>542</v>
      </c>
      <c r="F1267" s="19">
        <v>435.01</v>
      </c>
      <c r="G1267" s="22">
        <v>0.55000000000000004</v>
      </c>
      <c r="H1267" s="100">
        <f t="shared" si="136"/>
        <v>0.71</v>
      </c>
      <c r="I1267" s="100">
        <f t="shared" si="137"/>
        <v>308.86</v>
      </c>
    </row>
    <row r="1268" spans="1:9" ht="39" customHeight="1" x14ac:dyDescent="0.2">
      <c r="A1268" s="9" t="s">
        <v>2144</v>
      </c>
      <c r="B1268" s="10">
        <v>95995</v>
      </c>
      <c r="C1268" s="9" t="s">
        <v>24</v>
      </c>
      <c r="D1268" s="16" t="s">
        <v>544</v>
      </c>
      <c r="E1268" s="11" t="s">
        <v>38</v>
      </c>
      <c r="F1268" s="19">
        <v>334.62</v>
      </c>
      <c r="G1268" s="22">
        <v>2365.94</v>
      </c>
      <c r="H1268" s="100">
        <f t="shared" si="136"/>
        <v>3073.36</v>
      </c>
      <c r="I1268" s="100">
        <f t="shared" si="137"/>
        <v>1028407.72</v>
      </c>
    </row>
    <row r="1269" spans="1:9" ht="26.1" customHeight="1" x14ac:dyDescent="0.2">
      <c r="A1269" s="9" t="s">
        <v>2145</v>
      </c>
      <c r="B1269" s="10">
        <v>99814</v>
      </c>
      <c r="C1269" s="9" t="s">
        <v>24</v>
      </c>
      <c r="D1269" s="16" t="s">
        <v>545</v>
      </c>
      <c r="E1269" s="11" t="s">
        <v>26</v>
      </c>
      <c r="F1269" s="19">
        <v>6692.48</v>
      </c>
      <c r="G1269" s="22">
        <v>1.78</v>
      </c>
      <c r="H1269" s="100">
        <f t="shared" si="136"/>
        <v>2.31</v>
      </c>
      <c r="I1269" s="100">
        <f t="shared" si="137"/>
        <v>15459.63</v>
      </c>
    </row>
    <row r="1270" spans="1:9" ht="52.15" customHeight="1" x14ac:dyDescent="0.2">
      <c r="A1270" s="9" t="s">
        <v>2146</v>
      </c>
      <c r="B1270" s="10">
        <v>94267</v>
      </c>
      <c r="C1270" s="9" t="s">
        <v>24</v>
      </c>
      <c r="D1270" s="16" t="s">
        <v>546</v>
      </c>
      <c r="E1270" s="11" t="s">
        <v>95</v>
      </c>
      <c r="F1270" s="19">
        <v>1372.43</v>
      </c>
      <c r="G1270" s="22">
        <v>62.93</v>
      </c>
      <c r="H1270" s="100">
        <f t="shared" si="136"/>
        <v>81.75</v>
      </c>
      <c r="I1270" s="100">
        <f t="shared" si="137"/>
        <v>112196.15</v>
      </c>
    </row>
    <row r="1271" spans="1:9" ht="52.15" customHeight="1" x14ac:dyDescent="0.2">
      <c r="A1271" s="9" t="s">
        <v>2147</v>
      </c>
      <c r="B1271" s="10">
        <v>94992</v>
      </c>
      <c r="C1271" s="9" t="s">
        <v>24</v>
      </c>
      <c r="D1271" s="16" t="s">
        <v>845</v>
      </c>
      <c r="E1271" s="11" t="s">
        <v>26</v>
      </c>
      <c r="F1271" s="19">
        <v>38.71</v>
      </c>
      <c r="G1271" s="22">
        <v>96.12</v>
      </c>
      <c r="H1271" s="100">
        <f t="shared" si="136"/>
        <v>124.86</v>
      </c>
      <c r="I1271" s="100">
        <f t="shared" si="137"/>
        <v>4833.33</v>
      </c>
    </row>
    <row r="1272" spans="1:9" ht="26.1" customHeight="1" x14ac:dyDescent="0.2">
      <c r="A1272" s="9" t="s">
        <v>2296</v>
      </c>
      <c r="B1272" s="10">
        <v>103946</v>
      </c>
      <c r="C1272" s="9" t="s">
        <v>24</v>
      </c>
      <c r="D1272" s="16" t="s">
        <v>577</v>
      </c>
      <c r="E1272" s="11" t="s">
        <v>26</v>
      </c>
      <c r="F1272" s="19">
        <v>666.16</v>
      </c>
      <c r="G1272" s="22">
        <v>16.8</v>
      </c>
      <c r="H1272" s="100">
        <f t="shared" si="136"/>
        <v>21.82</v>
      </c>
      <c r="I1272" s="100">
        <f t="shared" si="137"/>
        <v>14535.61</v>
      </c>
    </row>
    <row r="1273" spans="1:9" ht="24.2" customHeight="1" x14ac:dyDescent="0.2">
      <c r="A1273" s="24" t="s">
        <v>2148</v>
      </c>
      <c r="B1273" s="24"/>
      <c r="C1273" s="24"/>
      <c r="D1273" s="25" t="s">
        <v>846</v>
      </c>
      <c r="E1273" s="24"/>
      <c r="F1273" s="26"/>
      <c r="G1273" s="27"/>
      <c r="H1273" s="106"/>
      <c r="I1273" s="117">
        <f>SUM(I1274:I1277)</f>
        <v>625667.6</v>
      </c>
    </row>
    <row r="1274" spans="1:9" ht="39" customHeight="1" x14ac:dyDescent="0.2">
      <c r="A1274" s="9" t="s">
        <v>2149</v>
      </c>
      <c r="B1274" s="10" t="s">
        <v>2522</v>
      </c>
      <c r="C1274" s="9" t="s">
        <v>47</v>
      </c>
      <c r="D1274" s="16" t="s">
        <v>847</v>
      </c>
      <c r="E1274" s="11" t="s">
        <v>49</v>
      </c>
      <c r="F1274" s="19">
        <v>280.95999999999998</v>
      </c>
      <c r="G1274" s="22">
        <v>80.62</v>
      </c>
      <c r="H1274" s="100">
        <f>ROUND(G1274 * (1 + 29.9 / 100), 2)</f>
        <v>104.73</v>
      </c>
      <c r="I1274" s="100">
        <f>ROUND(F1274 * H1274, 2)</f>
        <v>29424.94</v>
      </c>
    </row>
    <row r="1275" spans="1:9" ht="39" customHeight="1" x14ac:dyDescent="0.2">
      <c r="A1275" s="9" t="s">
        <v>2150</v>
      </c>
      <c r="B1275" s="10" t="s">
        <v>2523</v>
      </c>
      <c r="C1275" s="9" t="s">
        <v>47</v>
      </c>
      <c r="D1275" s="16" t="s">
        <v>848</v>
      </c>
      <c r="E1275" s="11" t="s">
        <v>95</v>
      </c>
      <c r="F1275" s="19">
        <v>1303.04</v>
      </c>
      <c r="G1275" s="22">
        <v>257.36</v>
      </c>
      <c r="H1275" s="100">
        <f>ROUND(G1275 * (1 + 29.9 / 100), 2)</f>
        <v>334.31</v>
      </c>
      <c r="I1275" s="100">
        <f>ROUND(F1275 * H1275, 2)</f>
        <v>435619.3</v>
      </c>
    </row>
    <row r="1276" spans="1:9" ht="39" customHeight="1" x14ac:dyDescent="0.2">
      <c r="A1276" s="9" t="s">
        <v>2151</v>
      </c>
      <c r="B1276" s="10" t="s">
        <v>2524</v>
      </c>
      <c r="C1276" s="9" t="s">
        <v>47</v>
      </c>
      <c r="D1276" s="16" t="s">
        <v>849</v>
      </c>
      <c r="E1276" s="11" t="s">
        <v>49</v>
      </c>
      <c r="F1276" s="19">
        <v>216</v>
      </c>
      <c r="G1276" s="22">
        <v>340.35</v>
      </c>
      <c r="H1276" s="100">
        <f>ROUND(G1276 * (1 + 29.9 / 100), 2)</f>
        <v>442.11</v>
      </c>
      <c r="I1276" s="100">
        <f>ROUND(F1276 * H1276, 2)</f>
        <v>95495.76</v>
      </c>
    </row>
    <row r="1277" spans="1:9" ht="24.2" customHeight="1" x14ac:dyDescent="0.2">
      <c r="A1277" s="9" t="s">
        <v>2152</v>
      </c>
      <c r="B1277" s="10">
        <v>4429</v>
      </c>
      <c r="C1277" s="9" t="s">
        <v>53</v>
      </c>
      <c r="D1277" s="16" t="s">
        <v>907</v>
      </c>
      <c r="E1277" s="11" t="s">
        <v>129</v>
      </c>
      <c r="F1277" s="19">
        <v>360</v>
      </c>
      <c r="G1277" s="22">
        <v>139.27000000000001</v>
      </c>
      <c r="H1277" s="100">
        <f>ROUND(G1277 * (1 + 29.9 / 100), 2)</f>
        <v>180.91</v>
      </c>
      <c r="I1277" s="100">
        <f>ROUND(F1277 * H1277, 2)</f>
        <v>65127.6</v>
      </c>
    </row>
    <row r="1278" spans="1:9" ht="24.2" customHeight="1" x14ac:dyDescent="0.2">
      <c r="A1278" s="24" t="s">
        <v>2153</v>
      </c>
      <c r="B1278" s="24"/>
      <c r="C1278" s="24"/>
      <c r="D1278" s="25" t="s">
        <v>850</v>
      </c>
      <c r="E1278" s="24"/>
      <c r="F1278" s="26"/>
      <c r="G1278" s="27"/>
      <c r="H1278" s="106"/>
      <c r="I1278" s="117">
        <f>SUM(I1279:I1281)</f>
        <v>1044831.0900000001</v>
      </c>
    </row>
    <row r="1279" spans="1:9" ht="26.1" customHeight="1" x14ac:dyDescent="0.2">
      <c r="A1279" s="31" t="s">
        <v>2154</v>
      </c>
      <c r="B1279" s="13">
        <v>41936</v>
      </c>
      <c r="C1279" s="12" t="s">
        <v>24</v>
      </c>
      <c r="D1279" s="17" t="s">
        <v>851</v>
      </c>
      <c r="E1279" s="14" t="s">
        <v>95</v>
      </c>
      <c r="F1279" s="20">
        <v>7374.35</v>
      </c>
      <c r="G1279" s="22">
        <v>88.25</v>
      </c>
      <c r="H1279" s="109">
        <f>ROUND(G1279 * (1 + 29.9 / 100), 2)</f>
        <v>114.64</v>
      </c>
      <c r="I1279" s="109">
        <f>ROUND(F1279 * H1279, 2)</f>
        <v>845395.48</v>
      </c>
    </row>
    <row r="1280" spans="1:9" ht="26.1" customHeight="1" x14ac:dyDescent="0.2">
      <c r="A1280" s="31" t="s">
        <v>2155</v>
      </c>
      <c r="B1280" s="13">
        <v>41930</v>
      </c>
      <c r="C1280" s="12" t="s">
        <v>24</v>
      </c>
      <c r="D1280" s="17" t="s">
        <v>908</v>
      </c>
      <c r="E1280" s="14" t="s">
        <v>95</v>
      </c>
      <c r="F1280" s="20">
        <v>843.08</v>
      </c>
      <c r="G1280" s="22">
        <v>149.87</v>
      </c>
      <c r="H1280" s="109">
        <f>ROUND(G1280 * (1 + 29.9 / 100), 2)</f>
        <v>194.68</v>
      </c>
      <c r="I1280" s="109">
        <f>ROUND(F1280 * H1280, 2)</f>
        <v>164130.81</v>
      </c>
    </row>
    <row r="1281" spans="1:9" ht="26.1" customHeight="1" x14ac:dyDescent="0.2">
      <c r="A1281" s="31" t="s">
        <v>2156</v>
      </c>
      <c r="B1281" s="13">
        <v>41931</v>
      </c>
      <c r="C1281" s="12" t="s">
        <v>24</v>
      </c>
      <c r="D1281" s="17" t="s">
        <v>909</v>
      </c>
      <c r="E1281" s="14" t="s">
        <v>95</v>
      </c>
      <c r="F1281" s="20">
        <v>115.78</v>
      </c>
      <c r="G1281" s="22">
        <v>234.74</v>
      </c>
      <c r="H1281" s="109">
        <f>ROUND(G1281 * (1 + 29.9 / 100), 2)</f>
        <v>304.93</v>
      </c>
      <c r="I1281" s="109">
        <f>ROUND(F1281 * H1281, 2)</f>
        <v>35304.800000000003</v>
      </c>
    </row>
    <row r="1282" spans="1:9" ht="24.2" customHeight="1" x14ac:dyDescent="0.2">
      <c r="A1282" s="24" t="s">
        <v>2157</v>
      </c>
      <c r="B1282" s="24"/>
      <c r="C1282" s="24"/>
      <c r="D1282" s="25" t="s">
        <v>852</v>
      </c>
      <c r="E1282" s="24"/>
      <c r="F1282" s="26"/>
      <c r="G1282" s="27"/>
      <c r="H1282" s="106"/>
      <c r="I1282" s="117">
        <f>SUM(I1283:I1284)</f>
        <v>5079.3600000000006</v>
      </c>
    </row>
    <row r="1283" spans="1:9" ht="26.1" customHeight="1" x14ac:dyDescent="0.2">
      <c r="A1283" s="31" t="s">
        <v>2158</v>
      </c>
      <c r="B1283" s="13">
        <v>1865</v>
      </c>
      <c r="C1283" s="12" t="s">
        <v>24</v>
      </c>
      <c r="D1283" s="17" t="s">
        <v>853</v>
      </c>
      <c r="E1283" s="14" t="s">
        <v>106</v>
      </c>
      <c r="F1283" s="20">
        <v>13</v>
      </c>
      <c r="G1283" s="22">
        <v>170.81</v>
      </c>
      <c r="H1283" s="109">
        <f>ROUND(G1283 * (1 + 29.9 / 100), 2)</f>
        <v>221.88</v>
      </c>
      <c r="I1283" s="109">
        <f>ROUND(F1283 * H1283, 2)</f>
        <v>2884.44</v>
      </c>
    </row>
    <row r="1284" spans="1:9" ht="26.1" customHeight="1" x14ac:dyDescent="0.2">
      <c r="A1284" s="31" t="s">
        <v>2159</v>
      </c>
      <c r="B1284" s="13">
        <v>20181</v>
      </c>
      <c r="C1284" s="12" t="s">
        <v>24</v>
      </c>
      <c r="D1284" s="17" t="s">
        <v>854</v>
      </c>
      <c r="E1284" s="14" t="s">
        <v>106</v>
      </c>
      <c r="F1284" s="20">
        <v>13</v>
      </c>
      <c r="G1284" s="22">
        <v>129.97999999999999</v>
      </c>
      <c r="H1284" s="109">
        <f>ROUND(G1284 * (1 + 29.9 / 100), 2)</f>
        <v>168.84</v>
      </c>
      <c r="I1284" s="109">
        <f>ROUND(F1284 * H1284, 2)</f>
        <v>2194.92</v>
      </c>
    </row>
    <row r="1285" spans="1:9" ht="24.2" customHeight="1" x14ac:dyDescent="0.2">
      <c r="A1285" s="24" t="s">
        <v>2160</v>
      </c>
      <c r="B1285" s="24"/>
      <c r="C1285" s="24"/>
      <c r="D1285" s="25" t="s">
        <v>855</v>
      </c>
      <c r="E1285" s="24"/>
      <c r="F1285" s="26"/>
      <c r="G1285" s="27"/>
      <c r="H1285" s="106"/>
      <c r="I1285" s="117">
        <f>SUM(I1286)</f>
        <v>115711.2</v>
      </c>
    </row>
    <row r="1286" spans="1:9" ht="26.1" customHeight="1" x14ac:dyDescent="0.2">
      <c r="A1286" s="31" t="s">
        <v>2161</v>
      </c>
      <c r="B1286" s="13">
        <v>36365</v>
      </c>
      <c r="C1286" s="12" t="s">
        <v>24</v>
      </c>
      <c r="D1286" s="17" t="s">
        <v>856</v>
      </c>
      <c r="E1286" s="14" t="s">
        <v>95</v>
      </c>
      <c r="F1286" s="20">
        <v>1980</v>
      </c>
      <c r="G1286" s="22">
        <v>44.99</v>
      </c>
      <c r="H1286" s="109">
        <f>ROUND(G1286 * (1 + 29.9 / 100), 2)</f>
        <v>58.44</v>
      </c>
      <c r="I1286" s="109">
        <f>ROUND(F1286 * H1286, 2)</f>
        <v>115711.2</v>
      </c>
    </row>
    <row r="1287" spans="1:9" ht="24.2" customHeight="1" x14ac:dyDescent="0.2">
      <c r="A1287" s="24" t="s">
        <v>2162</v>
      </c>
      <c r="B1287" s="24"/>
      <c r="C1287" s="24"/>
      <c r="D1287" s="25" t="s">
        <v>857</v>
      </c>
      <c r="E1287" s="24"/>
      <c r="F1287" s="26"/>
      <c r="G1287" s="27"/>
      <c r="H1287" s="106"/>
      <c r="I1287" s="117">
        <f>SUM(I1288:I1294)</f>
        <v>97646.14</v>
      </c>
    </row>
    <row r="1288" spans="1:9" ht="26.1" customHeight="1" x14ac:dyDescent="0.2">
      <c r="A1288" s="31" t="s">
        <v>2163</v>
      </c>
      <c r="B1288" s="13">
        <v>7274</v>
      </c>
      <c r="C1288" s="12" t="s">
        <v>24</v>
      </c>
      <c r="D1288" s="17" t="s">
        <v>858</v>
      </c>
      <c r="E1288" s="14" t="s">
        <v>106</v>
      </c>
      <c r="F1288" s="20">
        <v>360</v>
      </c>
      <c r="G1288" s="22">
        <v>79.08</v>
      </c>
      <c r="H1288" s="109">
        <f t="shared" ref="H1288:H1294" si="138">ROUND(G1288 * (1 + 29.9 / 100), 2)</f>
        <v>102.72</v>
      </c>
      <c r="I1288" s="109">
        <f t="shared" ref="I1288:I1294" si="139">ROUND(F1288 * H1288, 2)</f>
        <v>36979.199999999997</v>
      </c>
    </row>
    <row r="1289" spans="1:9" ht="24.2" customHeight="1" x14ac:dyDescent="0.2">
      <c r="A1289" s="12" t="s">
        <v>2164</v>
      </c>
      <c r="B1289" s="13" t="s">
        <v>2525</v>
      </c>
      <c r="C1289" s="12" t="s">
        <v>753</v>
      </c>
      <c r="D1289" s="17" t="s">
        <v>859</v>
      </c>
      <c r="E1289" s="14" t="s">
        <v>787</v>
      </c>
      <c r="F1289" s="20">
        <v>360</v>
      </c>
      <c r="G1289" s="23">
        <v>33.69</v>
      </c>
      <c r="H1289" s="109">
        <f t="shared" si="138"/>
        <v>43.76</v>
      </c>
      <c r="I1289" s="109">
        <f t="shared" si="139"/>
        <v>15753.6</v>
      </c>
    </row>
    <row r="1290" spans="1:9" ht="24.2" customHeight="1" x14ac:dyDescent="0.2">
      <c r="A1290" s="12" t="s">
        <v>2165</v>
      </c>
      <c r="B1290" s="13" t="s">
        <v>2526</v>
      </c>
      <c r="C1290" s="12" t="s">
        <v>47</v>
      </c>
      <c r="D1290" s="17" t="s">
        <v>860</v>
      </c>
      <c r="E1290" s="14" t="s">
        <v>589</v>
      </c>
      <c r="F1290" s="20">
        <v>108</v>
      </c>
      <c r="G1290" s="23">
        <v>40.9</v>
      </c>
      <c r="H1290" s="109">
        <f t="shared" si="138"/>
        <v>53.13</v>
      </c>
      <c r="I1290" s="109">
        <f t="shared" si="139"/>
        <v>5738.04</v>
      </c>
    </row>
    <row r="1291" spans="1:9" ht="24.2" customHeight="1" x14ac:dyDescent="0.2">
      <c r="A1291" s="12" t="s">
        <v>2166</v>
      </c>
      <c r="B1291" s="13" t="s">
        <v>2527</v>
      </c>
      <c r="C1291" s="12" t="s">
        <v>47</v>
      </c>
      <c r="D1291" s="17" t="s">
        <v>861</v>
      </c>
      <c r="E1291" s="14" t="s">
        <v>589</v>
      </c>
      <c r="F1291" s="20">
        <v>72</v>
      </c>
      <c r="G1291" s="23">
        <v>18.62</v>
      </c>
      <c r="H1291" s="109">
        <f t="shared" si="138"/>
        <v>24.19</v>
      </c>
      <c r="I1291" s="109">
        <f t="shared" si="139"/>
        <v>1741.68</v>
      </c>
    </row>
    <row r="1292" spans="1:9" ht="26.1" customHeight="1" x14ac:dyDescent="0.2">
      <c r="A1292" s="12" t="s">
        <v>2167</v>
      </c>
      <c r="B1292" s="13">
        <v>1858</v>
      </c>
      <c r="C1292" s="12" t="s">
        <v>24</v>
      </c>
      <c r="D1292" s="17" t="s">
        <v>862</v>
      </c>
      <c r="E1292" s="14" t="s">
        <v>106</v>
      </c>
      <c r="F1292" s="20">
        <v>181</v>
      </c>
      <c r="G1292" s="22">
        <v>61.6</v>
      </c>
      <c r="H1292" s="109">
        <f t="shared" si="138"/>
        <v>80.02</v>
      </c>
      <c r="I1292" s="109">
        <f t="shared" si="139"/>
        <v>14483.62</v>
      </c>
    </row>
    <row r="1293" spans="1:9" ht="39" customHeight="1" x14ac:dyDescent="0.2">
      <c r="A1293" s="9" t="s">
        <v>2168</v>
      </c>
      <c r="B1293" s="10">
        <v>104076</v>
      </c>
      <c r="C1293" s="9" t="s">
        <v>24</v>
      </c>
      <c r="D1293" s="16" t="s">
        <v>910</v>
      </c>
      <c r="E1293" s="11" t="s">
        <v>106</v>
      </c>
      <c r="F1293" s="19">
        <v>349</v>
      </c>
      <c r="G1293" s="22">
        <v>49.08</v>
      </c>
      <c r="H1293" s="100">
        <f t="shared" si="138"/>
        <v>63.75</v>
      </c>
      <c r="I1293" s="100">
        <f t="shared" si="139"/>
        <v>22248.75</v>
      </c>
    </row>
    <row r="1294" spans="1:9" ht="39" customHeight="1" x14ac:dyDescent="0.2">
      <c r="A1294" s="9" t="s">
        <v>2169</v>
      </c>
      <c r="B1294" s="10">
        <v>104076</v>
      </c>
      <c r="C1294" s="9" t="s">
        <v>24</v>
      </c>
      <c r="D1294" s="16" t="s">
        <v>911</v>
      </c>
      <c r="E1294" s="11" t="s">
        <v>106</v>
      </c>
      <c r="F1294" s="19">
        <v>11</v>
      </c>
      <c r="G1294" s="22">
        <v>49.08</v>
      </c>
      <c r="H1294" s="100">
        <f t="shared" si="138"/>
        <v>63.75</v>
      </c>
      <c r="I1294" s="100">
        <f t="shared" si="139"/>
        <v>701.25</v>
      </c>
    </row>
    <row r="1295" spans="1:9" ht="24.2" customHeight="1" x14ac:dyDescent="0.2">
      <c r="A1295" s="24" t="s">
        <v>2170</v>
      </c>
      <c r="B1295" s="24"/>
      <c r="C1295" s="24"/>
      <c r="D1295" s="25" t="s">
        <v>878</v>
      </c>
      <c r="E1295" s="24"/>
      <c r="F1295" s="26"/>
      <c r="G1295" s="27"/>
      <c r="H1295" s="106"/>
      <c r="I1295" s="117">
        <f>SUM(I1296:I1297)</f>
        <v>1108.8499999999999</v>
      </c>
    </row>
    <row r="1296" spans="1:9" ht="24.2" customHeight="1" x14ac:dyDescent="0.2">
      <c r="A1296" s="9" t="s">
        <v>2171</v>
      </c>
      <c r="B1296" s="10">
        <v>99063</v>
      </c>
      <c r="C1296" s="9" t="s">
        <v>24</v>
      </c>
      <c r="D1296" s="16" t="s">
        <v>490</v>
      </c>
      <c r="E1296" s="11" t="s">
        <v>95</v>
      </c>
      <c r="F1296" s="19">
        <v>147.65</v>
      </c>
      <c r="G1296" s="22">
        <v>4.7699999999999996</v>
      </c>
      <c r="H1296" s="100">
        <f>ROUND(G1296 * (1 + 29.9 / 100), 2)</f>
        <v>6.2</v>
      </c>
      <c r="I1296" s="100">
        <f>ROUND(F1296 * H1296, 2)</f>
        <v>915.43</v>
      </c>
    </row>
    <row r="1297" spans="1:9" ht="24.2" customHeight="1" x14ac:dyDescent="0.2">
      <c r="A1297" s="9" t="s">
        <v>2172</v>
      </c>
      <c r="B1297" s="10" t="s">
        <v>2361</v>
      </c>
      <c r="C1297" s="9" t="s">
        <v>47</v>
      </c>
      <c r="D1297" s="16" t="s">
        <v>511</v>
      </c>
      <c r="E1297" s="11" t="s">
        <v>95</v>
      </c>
      <c r="F1297" s="19">
        <v>147.65</v>
      </c>
      <c r="G1297" s="22">
        <v>1.01</v>
      </c>
      <c r="H1297" s="100">
        <f>ROUND(G1297 * (1 + 29.9 / 100), 2)</f>
        <v>1.31</v>
      </c>
      <c r="I1297" s="100">
        <f>ROUND(F1297 * H1297, 2)</f>
        <v>193.42</v>
      </c>
    </row>
    <row r="1298" spans="1:9" ht="24.2" customHeight="1" x14ac:dyDescent="0.2">
      <c r="A1298" s="24" t="s">
        <v>2173</v>
      </c>
      <c r="B1298" s="24"/>
      <c r="C1298" s="24"/>
      <c r="D1298" s="25" t="s">
        <v>879</v>
      </c>
      <c r="E1298" s="24"/>
      <c r="F1298" s="26"/>
      <c r="G1298" s="27"/>
      <c r="H1298" s="106"/>
      <c r="I1298" s="117">
        <f>SUM(I1299)</f>
        <v>1396.77</v>
      </c>
    </row>
    <row r="1299" spans="1:9" ht="26.1" customHeight="1" x14ac:dyDescent="0.2">
      <c r="A1299" s="9" t="s">
        <v>2174</v>
      </c>
      <c r="B1299" s="10" t="s">
        <v>2320</v>
      </c>
      <c r="C1299" s="9" t="s">
        <v>47</v>
      </c>
      <c r="D1299" s="16" t="s">
        <v>420</v>
      </c>
      <c r="E1299" s="11" t="s">
        <v>95</v>
      </c>
      <c r="F1299" s="19">
        <v>295.3</v>
      </c>
      <c r="G1299" s="22">
        <v>3.64</v>
      </c>
      <c r="H1299" s="100">
        <f>ROUND(G1299 * (1 + 29.9 / 100), 2)</f>
        <v>4.7300000000000004</v>
      </c>
      <c r="I1299" s="100">
        <f>ROUND(F1299 * H1299, 2)</f>
        <v>1396.77</v>
      </c>
    </row>
    <row r="1300" spans="1:9" ht="24.2" customHeight="1" x14ac:dyDescent="0.2">
      <c r="A1300" s="24" t="s">
        <v>2176</v>
      </c>
      <c r="B1300" s="24"/>
      <c r="C1300" s="24"/>
      <c r="D1300" s="25" t="s">
        <v>880</v>
      </c>
      <c r="E1300" s="24"/>
      <c r="F1300" s="26"/>
      <c r="G1300" s="27"/>
      <c r="H1300" s="106"/>
      <c r="I1300" s="117">
        <f>SUM(I1301:I1304)</f>
        <v>1002.22</v>
      </c>
    </row>
    <row r="1301" spans="1:9" ht="39" customHeight="1" x14ac:dyDescent="0.2">
      <c r="A1301" s="9" t="s">
        <v>2175</v>
      </c>
      <c r="B1301" s="10">
        <v>98525</v>
      </c>
      <c r="C1301" s="9" t="s">
        <v>24</v>
      </c>
      <c r="D1301" s="16" t="s">
        <v>212</v>
      </c>
      <c r="E1301" s="11" t="s">
        <v>26</v>
      </c>
      <c r="F1301" s="19">
        <v>80.83</v>
      </c>
      <c r="G1301" s="22">
        <v>0.34</v>
      </c>
      <c r="H1301" s="100">
        <f>ROUND(G1301 * (1 + 29.9 / 100), 2)</f>
        <v>0.44</v>
      </c>
      <c r="I1301" s="100">
        <f>ROUND(F1301 * H1301, 2)</f>
        <v>35.57</v>
      </c>
    </row>
    <row r="1302" spans="1:9" ht="52.15" customHeight="1" x14ac:dyDescent="0.2">
      <c r="A1302" s="9" t="s">
        <v>2177</v>
      </c>
      <c r="B1302" s="10">
        <v>100982</v>
      </c>
      <c r="C1302" s="9" t="s">
        <v>24</v>
      </c>
      <c r="D1302" s="16" t="s">
        <v>521</v>
      </c>
      <c r="E1302" s="11" t="s">
        <v>38</v>
      </c>
      <c r="F1302" s="19">
        <v>16.97</v>
      </c>
      <c r="G1302" s="22">
        <v>8.26</v>
      </c>
      <c r="H1302" s="100">
        <f>ROUND(G1302 * (1 + 29.9 / 100), 2)</f>
        <v>10.73</v>
      </c>
      <c r="I1302" s="100">
        <f>ROUND(F1302 * H1302, 2)</f>
        <v>182.09</v>
      </c>
    </row>
    <row r="1303" spans="1:9" ht="39" customHeight="1" x14ac:dyDescent="0.2">
      <c r="A1303" s="9" t="s">
        <v>2178</v>
      </c>
      <c r="B1303" s="10">
        <v>95875</v>
      </c>
      <c r="C1303" s="9" t="s">
        <v>24</v>
      </c>
      <c r="D1303" s="16" t="s">
        <v>522</v>
      </c>
      <c r="E1303" s="11" t="s">
        <v>64</v>
      </c>
      <c r="F1303" s="19">
        <v>254.62</v>
      </c>
      <c r="G1303" s="22">
        <v>2.2599999999999998</v>
      </c>
      <c r="H1303" s="100">
        <f>ROUND(G1303 * (1 + 29.9 / 100), 2)</f>
        <v>2.94</v>
      </c>
      <c r="I1303" s="100">
        <f>ROUND(F1303 * H1303, 2)</f>
        <v>748.58</v>
      </c>
    </row>
    <row r="1304" spans="1:9" ht="24.2" customHeight="1" x14ac:dyDescent="0.2">
      <c r="A1304" s="9" t="s">
        <v>2179</v>
      </c>
      <c r="B1304" s="10">
        <v>4413942</v>
      </c>
      <c r="C1304" s="9" t="s">
        <v>65</v>
      </c>
      <c r="D1304" s="16" t="s">
        <v>408</v>
      </c>
      <c r="E1304" s="11" t="s">
        <v>38</v>
      </c>
      <c r="F1304" s="19">
        <v>16.97</v>
      </c>
      <c r="G1304" s="22">
        <v>1.63</v>
      </c>
      <c r="H1304" s="100">
        <f>ROUND(G1304 * (1 + 29.9 / 100), 2)</f>
        <v>2.12</v>
      </c>
      <c r="I1304" s="100">
        <f>ROUND(F1304 * H1304, 2)</f>
        <v>35.979999999999997</v>
      </c>
    </row>
    <row r="1305" spans="1:9" ht="24.2" customHeight="1" x14ac:dyDescent="0.2">
      <c r="A1305" s="24" t="s">
        <v>2180</v>
      </c>
      <c r="B1305" s="24"/>
      <c r="C1305" s="24"/>
      <c r="D1305" s="25" t="s">
        <v>881</v>
      </c>
      <c r="E1305" s="24"/>
      <c r="F1305" s="26"/>
      <c r="G1305" s="27"/>
      <c r="H1305" s="106"/>
      <c r="I1305" s="117">
        <f>SUM(I1306:I1309)</f>
        <v>669.16</v>
      </c>
    </row>
    <row r="1306" spans="1:9" ht="24.2" customHeight="1" x14ac:dyDescent="0.2">
      <c r="A1306" s="9" t="s">
        <v>2181</v>
      </c>
      <c r="B1306" s="10">
        <v>30010</v>
      </c>
      <c r="C1306" s="9" t="s">
        <v>400</v>
      </c>
      <c r="D1306" s="16" t="s">
        <v>525</v>
      </c>
      <c r="E1306" s="11" t="s">
        <v>38</v>
      </c>
      <c r="F1306" s="19">
        <v>2.41</v>
      </c>
      <c r="G1306" s="22">
        <v>76.91</v>
      </c>
      <c r="H1306" s="100">
        <f>ROUND(G1306 * (1 + 29.9 / 100), 2)</f>
        <v>99.91</v>
      </c>
      <c r="I1306" s="100">
        <f>ROUND(F1306 * H1306, 2)</f>
        <v>240.78</v>
      </c>
    </row>
    <row r="1307" spans="1:9" ht="65.099999999999994" customHeight="1" x14ac:dyDescent="0.2">
      <c r="A1307" s="9" t="s">
        <v>2182</v>
      </c>
      <c r="B1307" s="10">
        <v>102276</v>
      </c>
      <c r="C1307" s="9" t="s">
        <v>24</v>
      </c>
      <c r="D1307" s="16" t="s">
        <v>2275</v>
      </c>
      <c r="E1307" s="11" t="s">
        <v>38</v>
      </c>
      <c r="F1307" s="19">
        <v>21.66</v>
      </c>
      <c r="G1307" s="22">
        <v>12.21</v>
      </c>
      <c r="H1307" s="100">
        <f>ROUND(G1307 * (1 + 29.9 / 100), 2)</f>
        <v>15.86</v>
      </c>
      <c r="I1307" s="100">
        <f>ROUND(F1307 * H1307, 2)</f>
        <v>343.53</v>
      </c>
    </row>
    <row r="1308" spans="1:9" ht="65.099999999999994" customHeight="1" x14ac:dyDescent="0.2">
      <c r="A1308" s="9" t="s">
        <v>2183</v>
      </c>
      <c r="B1308" s="10">
        <v>102276</v>
      </c>
      <c r="C1308" s="9" t="s">
        <v>24</v>
      </c>
      <c r="D1308" s="16" t="s">
        <v>2276</v>
      </c>
      <c r="E1308" s="11" t="s">
        <v>38</v>
      </c>
      <c r="F1308" s="19">
        <v>4.72</v>
      </c>
      <c r="G1308" s="22">
        <v>12.21</v>
      </c>
      <c r="H1308" s="100">
        <f>ROUND(G1308 * (1 + 29.9 / 100), 2)</f>
        <v>15.86</v>
      </c>
      <c r="I1308" s="100">
        <f>ROUND(F1308 * H1308, 2)</f>
        <v>74.86</v>
      </c>
    </row>
    <row r="1309" spans="1:9" ht="65.099999999999994" customHeight="1" x14ac:dyDescent="0.2">
      <c r="A1309" s="9" t="s">
        <v>2184</v>
      </c>
      <c r="B1309" s="10">
        <v>102276</v>
      </c>
      <c r="C1309" s="9" t="s">
        <v>24</v>
      </c>
      <c r="D1309" s="16" t="s">
        <v>2277</v>
      </c>
      <c r="E1309" s="11" t="s">
        <v>38</v>
      </c>
      <c r="F1309" s="19">
        <v>0.63</v>
      </c>
      <c r="G1309" s="22">
        <v>12.21</v>
      </c>
      <c r="H1309" s="100">
        <f>ROUND(G1309 * (1 + 29.9 / 100), 2)</f>
        <v>15.86</v>
      </c>
      <c r="I1309" s="100">
        <f>ROUND(F1309 * H1309, 2)</f>
        <v>9.99</v>
      </c>
    </row>
    <row r="1310" spans="1:9" ht="24.2" customHeight="1" x14ac:dyDescent="0.2">
      <c r="A1310" s="24" t="s">
        <v>2185</v>
      </c>
      <c r="B1310" s="24"/>
      <c r="C1310" s="24"/>
      <c r="D1310" s="25" t="s">
        <v>883</v>
      </c>
      <c r="E1310" s="24"/>
      <c r="F1310" s="26"/>
      <c r="G1310" s="27"/>
      <c r="H1310" s="106"/>
      <c r="I1310" s="117">
        <f>SUM(I1311:I1313)</f>
        <v>1312.28</v>
      </c>
    </row>
    <row r="1311" spans="1:9" ht="39" customHeight="1" x14ac:dyDescent="0.2">
      <c r="A1311" s="9" t="s">
        <v>2186</v>
      </c>
      <c r="B1311" s="10">
        <v>101570</v>
      </c>
      <c r="C1311" s="9" t="s">
        <v>24</v>
      </c>
      <c r="D1311" s="16" t="s">
        <v>495</v>
      </c>
      <c r="E1311" s="11" t="s">
        <v>26</v>
      </c>
      <c r="F1311" s="19">
        <v>42.25</v>
      </c>
      <c r="G1311" s="22">
        <v>20.72</v>
      </c>
      <c r="H1311" s="100">
        <f>ROUND(G1311 * (1 + 29.9 / 100), 2)</f>
        <v>26.92</v>
      </c>
      <c r="I1311" s="100">
        <f>ROUND(F1311 * H1311, 2)</f>
        <v>1137.3699999999999</v>
      </c>
    </row>
    <row r="1312" spans="1:9" ht="39" customHeight="1" x14ac:dyDescent="0.2">
      <c r="A1312" s="9" t="s">
        <v>2187</v>
      </c>
      <c r="B1312" s="10">
        <v>101572</v>
      </c>
      <c r="C1312" s="9" t="s">
        <v>24</v>
      </c>
      <c r="D1312" s="16" t="s">
        <v>2278</v>
      </c>
      <c r="E1312" s="11" t="s">
        <v>26</v>
      </c>
      <c r="F1312" s="19">
        <v>7.08</v>
      </c>
      <c r="G1312" s="22">
        <v>16.28</v>
      </c>
      <c r="H1312" s="100">
        <f>ROUND(G1312 * (1 + 29.9 / 100), 2)</f>
        <v>21.15</v>
      </c>
      <c r="I1312" s="100">
        <f>ROUND(F1312 * H1312, 2)</f>
        <v>149.74</v>
      </c>
    </row>
    <row r="1313" spans="1:9" ht="39" customHeight="1" x14ac:dyDescent="0.2">
      <c r="A1313" s="9" t="s">
        <v>2188</v>
      </c>
      <c r="B1313" s="10">
        <v>101572</v>
      </c>
      <c r="C1313" s="9" t="s">
        <v>24</v>
      </c>
      <c r="D1313" s="16" t="s">
        <v>2279</v>
      </c>
      <c r="E1313" s="11" t="s">
        <v>26</v>
      </c>
      <c r="F1313" s="19">
        <v>1.19</v>
      </c>
      <c r="G1313" s="22">
        <v>16.28</v>
      </c>
      <c r="H1313" s="100">
        <f>ROUND(G1313 * (1 + 29.9 / 100), 2)</f>
        <v>21.15</v>
      </c>
      <c r="I1313" s="100">
        <f>ROUND(F1313 * H1313, 2)</f>
        <v>25.17</v>
      </c>
    </row>
    <row r="1314" spans="1:9" ht="24.2" customHeight="1" x14ac:dyDescent="0.2">
      <c r="A1314" s="24" t="s">
        <v>2189</v>
      </c>
      <c r="B1314" s="24"/>
      <c r="C1314" s="24"/>
      <c r="D1314" s="25" t="s">
        <v>912</v>
      </c>
      <c r="E1314" s="24"/>
      <c r="F1314" s="26"/>
      <c r="G1314" s="27"/>
      <c r="H1314" s="106"/>
      <c r="I1314" s="117">
        <f>SUM(I1315:I1324)</f>
        <v>65765.42</v>
      </c>
    </row>
    <row r="1315" spans="1:9" ht="26.1" customHeight="1" x14ac:dyDescent="0.2">
      <c r="A1315" s="9" t="s">
        <v>2190</v>
      </c>
      <c r="B1315" s="10">
        <v>50035</v>
      </c>
      <c r="C1315" s="9" t="s">
        <v>400</v>
      </c>
      <c r="D1315" s="16" t="s">
        <v>432</v>
      </c>
      <c r="E1315" s="11" t="s">
        <v>26</v>
      </c>
      <c r="F1315" s="19">
        <v>57.78</v>
      </c>
      <c r="G1315" s="22">
        <v>67.83</v>
      </c>
      <c r="H1315" s="100">
        <f t="shared" ref="H1315:H1324" si="140">ROUND(G1315 * (1 + 29.9 / 100), 2)</f>
        <v>88.11</v>
      </c>
      <c r="I1315" s="100">
        <f t="shared" ref="I1315:I1324" si="141">ROUND(F1315 * H1315, 2)</f>
        <v>5091</v>
      </c>
    </row>
    <row r="1316" spans="1:9" ht="26.1" customHeight="1" x14ac:dyDescent="0.2">
      <c r="A1316" s="9" t="s">
        <v>2191</v>
      </c>
      <c r="B1316" s="10">
        <v>51451</v>
      </c>
      <c r="C1316" s="9" t="s">
        <v>400</v>
      </c>
      <c r="D1316" s="16" t="s">
        <v>501</v>
      </c>
      <c r="E1316" s="11" t="s">
        <v>38</v>
      </c>
      <c r="F1316" s="19">
        <v>9.9600000000000009</v>
      </c>
      <c r="G1316" s="22">
        <v>900.73</v>
      </c>
      <c r="H1316" s="100">
        <f t="shared" si="140"/>
        <v>1170.05</v>
      </c>
      <c r="I1316" s="100">
        <f t="shared" si="141"/>
        <v>11653.7</v>
      </c>
    </row>
    <row r="1317" spans="1:9" ht="26.1" customHeight="1" x14ac:dyDescent="0.2">
      <c r="A1317" s="9" t="s">
        <v>2192</v>
      </c>
      <c r="B1317" s="10" t="s">
        <v>2530</v>
      </c>
      <c r="C1317" s="9" t="s">
        <v>47</v>
      </c>
      <c r="D1317" s="16" t="s">
        <v>890</v>
      </c>
      <c r="E1317" s="11" t="s">
        <v>81</v>
      </c>
      <c r="F1317" s="19">
        <v>319.52</v>
      </c>
      <c r="G1317" s="22">
        <v>4.3</v>
      </c>
      <c r="H1317" s="100">
        <f t="shared" si="140"/>
        <v>5.59</v>
      </c>
      <c r="I1317" s="100">
        <f t="shared" si="141"/>
        <v>1786.12</v>
      </c>
    </row>
    <row r="1318" spans="1:9" ht="26.1" customHeight="1" x14ac:dyDescent="0.2">
      <c r="A1318" s="9" t="s">
        <v>2193</v>
      </c>
      <c r="B1318" s="10">
        <v>92800</v>
      </c>
      <c r="C1318" s="9" t="s">
        <v>24</v>
      </c>
      <c r="D1318" s="16" t="s">
        <v>435</v>
      </c>
      <c r="E1318" s="11" t="s">
        <v>81</v>
      </c>
      <c r="F1318" s="19">
        <v>4.53</v>
      </c>
      <c r="G1318" s="22">
        <v>10.74</v>
      </c>
      <c r="H1318" s="100">
        <f t="shared" si="140"/>
        <v>13.95</v>
      </c>
      <c r="I1318" s="100">
        <f t="shared" si="141"/>
        <v>63.19</v>
      </c>
    </row>
    <row r="1319" spans="1:9" ht="26.1" customHeight="1" x14ac:dyDescent="0.2">
      <c r="A1319" s="9" t="s">
        <v>2194</v>
      </c>
      <c r="B1319" s="10">
        <v>92801</v>
      </c>
      <c r="C1319" s="9" t="s">
        <v>24</v>
      </c>
      <c r="D1319" s="16" t="s">
        <v>436</v>
      </c>
      <c r="E1319" s="11" t="s">
        <v>81</v>
      </c>
      <c r="F1319" s="19">
        <v>112.24</v>
      </c>
      <c r="G1319" s="22">
        <v>11.07</v>
      </c>
      <c r="H1319" s="100">
        <f t="shared" si="140"/>
        <v>14.38</v>
      </c>
      <c r="I1319" s="100">
        <f t="shared" si="141"/>
        <v>1614.01</v>
      </c>
    </row>
    <row r="1320" spans="1:9" ht="26.1" customHeight="1" x14ac:dyDescent="0.2">
      <c r="A1320" s="9" t="s">
        <v>2195</v>
      </c>
      <c r="B1320" s="10">
        <v>92803</v>
      </c>
      <c r="C1320" s="9" t="s">
        <v>24</v>
      </c>
      <c r="D1320" s="16" t="s">
        <v>438</v>
      </c>
      <c r="E1320" s="11" t="s">
        <v>81</v>
      </c>
      <c r="F1320" s="19">
        <v>696.79</v>
      </c>
      <c r="G1320" s="22">
        <v>10.29</v>
      </c>
      <c r="H1320" s="100">
        <f t="shared" si="140"/>
        <v>13.37</v>
      </c>
      <c r="I1320" s="100">
        <f t="shared" si="141"/>
        <v>9316.08</v>
      </c>
    </row>
    <row r="1321" spans="1:9" ht="26.1" customHeight="1" x14ac:dyDescent="0.2">
      <c r="A1321" s="9" t="s">
        <v>2196</v>
      </c>
      <c r="B1321" s="10">
        <v>92804</v>
      </c>
      <c r="C1321" s="9" t="s">
        <v>24</v>
      </c>
      <c r="D1321" s="16" t="s">
        <v>439</v>
      </c>
      <c r="E1321" s="11" t="s">
        <v>81</v>
      </c>
      <c r="F1321" s="19">
        <v>19.07</v>
      </c>
      <c r="G1321" s="22">
        <v>8.85</v>
      </c>
      <c r="H1321" s="100">
        <f t="shared" si="140"/>
        <v>11.5</v>
      </c>
      <c r="I1321" s="100">
        <f t="shared" si="141"/>
        <v>219.31</v>
      </c>
    </row>
    <row r="1322" spans="1:9" ht="39" customHeight="1" x14ac:dyDescent="0.2">
      <c r="A1322" s="9" t="s">
        <v>2197</v>
      </c>
      <c r="B1322" s="10">
        <v>95241</v>
      </c>
      <c r="C1322" s="9" t="s">
        <v>24</v>
      </c>
      <c r="D1322" s="16" t="s">
        <v>102</v>
      </c>
      <c r="E1322" s="11" t="s">
        <v>26</v>
      </c>
      <c r="F1322" s="19">
        <v>17.329999999999998</v>
      </c>
      <c r="G1322" s="22">
        <v>38.07</v>
      </c>
      <c r="H1322" s="100">
        <f t="shared" si="140"/>
        <v>49.45</v>
      </c>
      <c r="I1322" s="100">
        <f t="shared" si="141"/>
        <v>856.97</v>
      </c>
    </row>
    <row r="1323" spans="1:9" ht="26.1" customHeight="1" x14ac:dyDescent="0.2">
      <c r="A1323" s="9" t="s">
        <v>2198</v>
      </c>
      <c r="B1323" s="10">
        <v>2306125</v>
      </c>
      <c r="C1323" s="9" t="s">
        <v>65</v>
      </c>
      <c r="D1323" s="16" t="s">
        <v>913</v>
      </c>
      <c r="E1323" s="11" t="s">
        <v>49</v>
      </c>
      <c r="F1323" s="19">
        <v>24</v>
      </c>
      <c r="G1323" s="22">
        <v>788.5</v>
      </c>
      <c r="H1323" s="100">
        <f t="shared" si="140"/>
        <v>1024.26</v>
      </c>
      <c r="I1323" s="100">
        <f t="shared" si="141"/>
        <v>24582.240000000002</v>
      </c>
    </row>
    <row r="1324" spans="1:9" ht="26.1" customHeight="1" x14ac:dyDescent="0.2">
      <c r="A1324" s="9" t="s">
        <v>2199</v>
      </c>
      <c r="B1324" s="10" t="s">
        <v>2539</v>
      </c>
      <c r="C1324" s="9" t="s">
        <v>47</v>
      </c>
      <c r="D1324" s="16" t="s">
        <v>914</v>
      </c>
      <c r="E1324" s="11" t="s">
        <v>129</v>
      </c>
      <c r="F1324" s="19">
        <v>24</v>
      </c>
      <c r="G1324" s="22">
        <v>339.45</v>
      </c>
      <c r="H1324" s="100">
        <f t="shared" si="140"/>
        <v>440.95</v>
      </c>
      <c r="I1324" s="100">
        <f t="shared" si="141"/>
        <v>10582.8</v>
      </c>
    </row>
    <row r="1325" spans="1:9" ht="24.2" customHeight="1" x14ac:dyDescent="0.2">
      <c r="A1325" s="24" t="s">
        <v>2200</v>
      </c>
      <c r="B1325" s="24"/>
      <c r="C1325" s="24"/>
      <c r="D1325" s="25" t="s">
        <v>915</v>
      </c>
      <c r="E1325" s="24"/>
      <c r="F1325" s="26"/>
      <c r="G1325" s="27"/>
      <c r="H1325" s="106"/>
      <c r="I1325" s="117">
        <f>SUM(I1326:I1327)</f>
        <v>8496.27</v>
      </c>
    </row>
    <row r="1326" spans="1:9" ht="52.15" customHeight="1" x14ac:dyDescent="0.2">
      <c r="A1326" s="9" t="s">
        <v>2201</v>
      </c>
      <c r="B1326" s="10" t="s">
        <v>2540</v>
      </c>
      <c r="C1326" s="9" t="s">
        <v>410</v>
      </c>
      <c r="D1326" s="16" t="s">
        <v>916</v>
      </c>
      <c r="E1326" s="11" t="s">
        <v>95</v>
      </c>
      <c r="F1326" s="19">
        <v>111.65</v>
      </c>
      <c r="G1326" s="22">
        <v>21.51</v>
      </c>
      <c r="H1326" s="100">
        <f>ROUND(G1326 * (1 + 29.9 / 100), 2)</f>
        <v>27.94</v>
      </c>
      <c r="I1326" s="100">
        <f>ROUND(F1326 * H1326, 2)</f>
        <v>3119.5</v>
      </c>
    </row>
    <row r="1327" spans="1:9" ht="39" customHeight="1" x14ac:dyDescent="0.2">
      <c r="A1327" s="9" t="s">
        <v>2202</v>
      </c>
      <c r="B1327" s="10" t="s">
        <v>2541</v>
      </c>
      <c r="C1327" s="9" t="s">
        <v>410</v>
      </c>
      <c r="D1327" s="16" t="s">
        <v>917</v>
      </c>
      <c r="E1327" s="11" t="s">
        <v>81</v>
      </c>
      <c r="F1327" s="19">
        <v>2185.6799999999998</v>
      </c>
      <c r="G1327" s="22">
        <v>1.89</v>
      </c>
      <c r="H1327" s="100">
        <f>ROUND(G1327 * (1 + 29.9 / 100), 2)</f>
        <v>2.46</v>
      </c>
      <c r="I1327" s="100">
        <f>ROUND(F1327 * H1327, 2)</f>
        <v>5376.77</v>
      </c>
    </row>
    <row r="1328" spans="1:9" ht="24.2" customHeight="1" x14ac:dyDescent="0.2">
      <c r="A1328" s="24" t="s">
        <v>2203</v>
      </c>
      <c r="B1328" s="24"/>
      <c r="C1328" s="24"/>
      <c r="D1328" s="25" t="s">
        <v>918</v>
      </c>
      <c r="E1328" s="24"/>
      <c r="F1328" s="26"/>
      <c r="G1328" s="27"/>
      <c r="H1328" s="106"/>
      <c r="I1328" s="117">
        <f>SUM(I1329)</f>
        <v>464.7</v>
      </c>
    </row>
    <row r="1329" spans="1:9" ht="26.1" customHeight="1" x14ac:dyDescent="0.2">
      <c r="A1329" s="9" t="s">
        <v>2204</v>
      </c>
      <c r="B1329" s="10">
        <v>93382</v>
      </c>
      <c r="C1329" s="9" t="s">
        <v>24</v>
      </c>
      <c r="D1329" s="16" t="s">
        <v>446</v>
      </c>
      <c r="E1329" s="11" t="s">
        <v>38</v>
      </c>
      <c r="F1329" s="19">
        <v>12.07</v>
      </c>
      <c r="G1329" s="22">
        <v>29.64</v>
      </c>
      <c r="H1329" s="100">
        <f>ROUND(G1329 * (1 + 29.9 / 100), 2)</f>
        <v>38.5</v>
      </c>
      <c r="I1329" s="100">
        <f>ROUND(F1329 * H1329, 2)</f>
        <v>464.7</v>
      </c>
    </row>
    <row r="1330" spans="1:9" ht="24.2" customHeight="1" x14ac:dyDescent="0.2">
      <c r="A1330" s="24" t="s">
        <v>2205</v>
      </c>
      <c r="B1330" s="24"/>
      <c r="C1330" s="24"/>
      <c r="D1330" s="25" t="s">
        <v>895</v>
      </c>
      <c r="E1330" s="24"/>
      <c r="F1330" s="26"/>
      <c r="G1330" s="27"/>
      <c r="H1330" s="106"/>
      <c r="I1330" s="117">
        <f>SUM(I1331:I1334)</f>
        <v>1231.9799999999998</v>
      </c>
    </row>
    <row r="1331" spans="1:9" ht="52.15" customHeight="1" x14ac:dyDescent="0.2">
      <c r="A1331" s="9" t="s">
        <v>2206</v>
      </c>
      <c r="B1331" s="10">
        <v>100977</v>
      </c>
      <c r="C1331" s="9" t="s">
        <v>24</v>
      </c>
      <c r="D1331" s="16" t="s">
        <v>448</v>
      </c>
      <c r="E1331" s="11" t="s">
        <v>38</v>
      </c>
      <c r="F1331" s="19">
        <v>15.88</v>
      </c>
      <c r="G1331" s="22">
        <v>6.9</v>
      </c>
      <c r="H1331" s="100">
        <f>ROUND(G1331 * (1 + 29.9 / 100), 2)</f>
        <v>8.9600000000000009</v>
      </c>
      <c r="I1331" s="100">
        <f>ROUND(F1331 * H1331, 2)</f>
        <v>142.28</v>
      </c>
    </row>
    <row r="1332" spans="1:9" ht="39" customHeight="1" x14ac:dyDescent="0.2">
      <c r="A1332" s="9" t="s">
        <v>2207</v>
      </c>
      <c r="B1332" s="10">
        <v>97914</v>
      </c>
      <c r="C1332" s="9" t="s">
        <v>24</v>
      </c>
      <c r="D1332" s="16" t="s">
        <v>63</v>
      </c>
      <c r="E1332" s="11" t="s">
        <v>64</v>
      </c>
      <c r="F1332" s="19">
        <v>268.01</v>
      </c>
      <c r="G1332" s="22">
        <v>2.64</v>
      </c>
      <c r="H1332" s="100">
        <f>ROUND(G1332 * (1 + 29.9 / 100), 2)</f>
        <v>3.43</v>
      </c>
      <c r="I1332" s="100">
        <f>ROUND(F1332 * H1332, 2)</f>
        <v>919.27</v>
      </c>
    </row>
    <row r="1333" spans="1:9" ht="39" customHeight="1" x14ac:dyDescent="0.2">
      <c r="A1333" s="9" t="s">
        <v>2208</v>
      </c>
      <c r="B1333" s="10">
        <v>97912</v>
      </c>
      <c r="C1333" s="9" t="s">
        <v>24</v>
      </c>
      <c r="D1333" s="16" t="s">
        <v>449</v>
      </c>
      <c r="E1333" s="11" t="s">
        <v>64</v>
      </c>
      <c r="F1333" s="19">
        <v>29.78</v>
      </c>
      <c r="G1333" s="22">
        <v>3.32</v>
      </c>
      <c r="H1333" s="100">
        <f>ROUND(G1333 * (1 + 29.9 / 100), 2)</f>
        <v>4.3099999999999996</v>
      </c>
      <c r="I1333" s="100">
        <f>ROUND(F1333 * H1333, 2)</f>
        <v>128.35</v>
      </c>
    </row>
    <row r="1334" spans="1:9" ht="24.2" customHeight="1" x14ac:dyDescent="0.2">
      <c r="A1334" s="9" t="s">
        <v>2209</v>
      </c>
      <c r="B1334" s="10">
        <v>4413942</v>
      </c>
      <c r="C1334" s="9" t="s">
        <v>65</v>
      </c>
      <c r="D1334" s="16" t="s">
        <v>408</v>
      </c>
      <c r="E1334" s="11" t="s">
        <v>38</v>
      </c>
      <c r="F1334" s="19">
        <v>19.850000000000001</v>
      </c>
      <c r="G1334" s="22">
        <v>1.63</v>
      </c>
      <c r="H1334" s="100">
        <f>ROUND(G1334 * (1 + 29.9 / 100), 2)</f>
        <v>2.12</v>
      </c>
      <c r="I1334" s="100">
        <f>ROUND(F1334 * H1334, 2)</f>
        <v>42.08</v>
      </c>
    </row>
    <row r="1335" spans="1:9" ht="24.2" customHeight="1" x14ac:dyDescent="0.2">
      <c r="A1335" s="24" t="s">
        <v>2210</v>
      </c>
      <c r="B1335" s="24"/>
      <c r="C1335" s="24"/>
      <c r="D1335" s="25" t="s">
        <v>896</v>
      </c>
      <c r="E1335" s="24"/>
      <c r="F1335" s="26"/>
      <c r="G1335" s="27"/>
      <c r="H1335" s="106"/>
      <c r="I1335" s="117">
        <f>SUM(I1336)</f>
        <v>1763.71</v>
      </c>
    </row>
    <row r="1336" spans="1:9" ht="26.1" customHeight="1" x14ac:dyDescent="0.2">
      <c r="A1336" s="9" t="s">
        <v>2211</v>
      </c>
      <c r="B1336" s="10">
        <v>103946</v>
      </c>
      <c r="C1336" s="9" t="s">
        <v>24</v>
      </c>
      <c r="D1336" s="16" t="s">
        <v>577</v>
      </c>
      <c r="E1336" s="11" t="s">
        <v>26</v>
      </c>
      <c r="F1336" s="19">
        <v>80.83</v>
      </c>
      <c r="G1336" s="22">
        <v>16.8</v>
      </c>
      <c r="H1336" s="100">
        <f>ROUND(G1336 * (1 + 29.9 / 100), 2)</f>
        <v>21.82</v>
      </c>
      <c r="I1336" s="100">
        <f>ROUND(F1336 * H1336, 2)</f>
        <v>1763.71</v>
      </c>
    </row>
    <row r="1337" spans="1:9" ht="24.2" customHeight="1" x14ac:dyDescent="0.2">
      <c r="A1337" s="24" t="s">
        <v>2212</v>
      </c>
      <c r="B1337" s="24"/>
      <c r="C1337" s="24"/>
      <c r="D1337" s="25" t="s">
        <v>919</v>
      </c>
      <c r="E1337" s="24"/>
      <c r="F1337" s="26"/>
      <c r="G1337" s="27"/>
      <c r="H1337" s="106"/>
      <c r="I1337" s="117">
        <f>SUM(I1338:I1343)</f>
        <v>250604.07</v>
      </c>
    </row>
    <row r="1338" spans="1:9" ht="24.2" customHeight="1" x14ac:dyDescent="0.2">
      <c r="A1338" s="31" t="s">
        <v>2213</v>
      </c>
      <c r="B1338" s="98" t="s">
        <v>2542</v>
      </c>
      <c r="C1338" s="12" t="s">
        <v>47</v>
      </c>
      <c r="D1338" s="17" t="s">
        <v>920</v>
      </c>
      <c r="E1338" s="14" t="s">
        <v>95</v>
      </c>
      <c r="F1338" s="20">
        <v>111.65</v>
      </c>
      <c r="G1338" s="23">
        <v>1024.71</v>
      </c>
      <c r="H1338" s="109">
        <f t="shared" ref="H1338:H1343" si="142">ROUND(G1338 * (1 + 29.9 / 100), 2)</f>
        <v>1331.1</v>
      </c>
      <c r="I1338" s="109">
        <f t="shared" ref="I1338:I1343" si="143">ROUND(F1338 * H1338, 2)</f>
        <v>148617.32</v>
      </c>
    </row>
    <row r="1339" spans="1:9" ht="26.1" customHeight="1" x14ac:dyDescent="0.2">
      <c r="A1339" s="31" t="s">
        <v>2214</v>
      </c>
      <c r="B1339" s="13" t="s">
        <v>2543</v>
      </c>
      <c r="C1339" s="12" t="s">
        <v>47</v>
      </c>
      <c r="D1339" s="17" t="s">
        <v>921</v>
      </c>
      <c r="E1339" s="14" t="s">
        <v>589</v>
      </c>
      <c r="F1339" s="20">
        <v>1</v>
      </c>
      <c r="G1339" s="23">
        <v>10874.45</v>
      </c>
      <c r="H1339" s="109">
        <f t="shared" si="142"/>
        <v>14125.91</v>
      </c>
      <c r="I1339" s="109">
        <f t="shared" si="143"/>
        <v>14125.91</v>
      </c>
    </row>
    <row r="1340" spans="1:9" ht="24.2" customHeight="1" x14ac:dyDescent="0.2">
      <c r="A1340" s="31" t="s">
        <v>2215</v>
      </c>
      <c r="B1340" s="13" t="s">
        <v>2544</v>
      </c>
      <c r="C1340" s="12" t="s">
        <v>47</v>
      </c>
      <c r="D1340" s="17" t="s">
        <v>922</v>
      </c>
      <c r="E1340" s="14" t="s">
        <v>589</v>
      </c>
      <c r="F1340" s="20">
        <v>4</v>
      </c>
      <c r="G1340" s="23">
        <v>13781.45</v>
      </c>
      <c r="H1340" s="109">
        <f t="shared" si="142"/>
        <v>17902.099999999999</v>
      </c>
      <c r="I1340" s="109">
        <f t="shared" si="143"/>
        <v>71608.399999999994</v>
      </c>
    </row>
    <row r="1341" spans="1:9" ht="24.2" customHeight="1" x14ac:dyDescent="0.2">
      <c r="A1341" s="31" t="s">
        <v>2216</v>
      </c>
      <c r="B1341" s="13" t="s">
        <v>2474</v>
      </c>
      <c r="C1341" s="12" t="s">
        <v>47</v>
      </c>
      <c r="D1341" s="17" t="s">
        <v>702</v>
      </c>
      <c r="E1341" s="14" t="s">
        <v>589</v>
      </c>
      <c r="F1341" s="20">
        <v>1</v>
      </c>
      <c r="G1341" s="23">
        <v>10133.709999999999</v>
      </c>
      <c r="H1341" s="109">
        <f t="shared" si="142"/>
        <v>13163.69</v>
      </c>
      <c r="I1341" s="109">
        <f t="shared" si="143"/>
        <v>13163.69</v>
      </c>
    </row>
    <row r="1342" spans="1:9" ht="24.2" customHeight="1" x14ac:dyDescent="0.2">
      <c r="A1342" s="31" t="s">
        <v>2217</v>
      </c>
      <c r="B1342" s="13" t="s">
        <v>2426</v>
      </c>
      <c r="C1342" s="12" t="s">
        <v>47</v>
      </c>
      <c r="D1342" s="17" t="s">
        <v>637</v>
      </c>
      <c r="E1342" s="14" t="s">
        <v>589</v>
      </c>
      <c r="F1342" s="20">
        <v>5</v>
      </c>
      <c r="G1342" s="23">
        <v>103.92</v>
      </c>
      <c r="H1342" s="109">
        <f t="shared" si="142"/>
        <v>134.99</v>
      </c>
      <c r="I1342" s="109">
        <f t="shared" si="143"/>
        <v>674.95</v>
      </c>
    </row>
    <row r="1343" spans="1:9" ht="24.2" customHeight="1" x14ac:dyDescent="0.2">
      <c r="A1343" s="31" t="s">
        <v>2218</v>
      </c>
      <c r="B1343" s="13" t="s">
        <v>2430</v>
      </c>
      <c r="C1343" s="12" t="s">
        <v>47</v>
      </c>
      <c r="D1343" s="17" t="s">
        <v>641</v>
      </c>
      <c r="E1343" s="14" t="s">
        <v>589</v>
      </c>
      <c r="F1343" s="20">
        <v>60</v>
      </c>
      <c r="G1343" s="23">
        <v>30.97</v>
      </c>
      <c r="H1343" s="109">
        <f t="shared" si="142"/>
        <v>40.229999999999997</v>
      </c>
      <c r="I1343" s="109">
        <f t="shared" si="143"/>
        <v>2413.8000000000002</v>
      </c>
    </row>
    <row r="1344" spans="1:9" x14ac:dyDescent="0.2">
      <c r="A1344" s="2"/>
      <c r="B1344" s="2"/>
      <c r="C1344" s="2"/>
      <c r="D1344" s="2"/>
      <c r="E1344" s="2"/>
      <c r="F1344" s="2"/>
      <c r="G1344" s="2"/>
      <c r="H1344" s="110"/>
      <c r="I1344" s="119"/>
    </row>
    <row r="1345" spans="1:9" ht="13.5" customHeight="1" x14ac:dyDescent="0.2">
      <c r="A1345" s="125"/>
      <c r="B1345" s="125"/>
      <c r="C1345" s="125"/>
      <c r="D1345" s="1"/>
      <c r="E1345" s="126" t="s">
        <v>927</v>
      </c>
      <c r="F1345" s="126"/>
      <c r="G1345" s="126"/>
      <c r="H1345" s="127" t="s">
        <v>2545</v>
      </c>
      <c r="I1345" s="127"/>
    </row>
    <row r="1347" spans="1:9" x14ac:dyDescent="0.2">
      <c r="I1347" s="111"/>
    </row>
  </sheetData>
  <autoFilter ref="A6:I1343" xr:uid="{00000000-0001-0000-0000-000000000000}"/>
  <mergeCells count="10">
    <mergeCell ref="A2:D2"/>
    <mergeCell ref="F2:H2"/>
    <mergeCell ref="A1345:C1345"/>
    <mergeCell ref="E1345:G1345"/>
    <mergeCell ref="H1345:I1345"/>
    <mergeCell ref="A3:D3"/>
    <mergeCell ref="E3:G3"/>
    <mergeCell ref="A4:D4"/>
    <mergeCell ref="E4:G4"/>
    <mergeCell ref="A5:I5"/>
  </mergeCells>
  <phoneticPr fontId="27" type="noConversion"/>
  <printOptions horizontalCentered="1"/>
  <pageMargins left="0.31496062992125984" right="0.31496062992125984" top="0.59055118110236227" bottom="0.78740157480314965" header="0.51181102362204722" footer="0.51181102362204722"/>
  <pageSetup paperSize="9" scale="72" fitToHeight="0" orientation="portrait" r:id="rId1"/>
  <headerFooter>
    <oddHeader>&amp;L &amp;C &amp;R</oddHeader>
    <oddFooter>&amp;L &amp;C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2758F-3F06-4803-ACDD-72DEE47101BE}">
  <sheetPr>
    <tabColor rgb="FF92D050"/>
  </sheetPr>
  <dimension ref="A1:R120"/>
  <sheetViews>
    <sheetView showGridLines="0" tabSelected="1" view="pageBreakPreview" zoomScale="75" zoomScaleNormal="80" zoomScaleSheetLayoutView="75" workbookViewId="0">
      <selection activeCell="I113" sqref="I113"/>
    </sheetView>
  </sheetViews>
  <sheetFormatPr defaultColWidth="9" defaultRowHeight="15" x14ac:dyDescent="0.25"/>
  <cols>
    <col min="1" max="1" width="7.125" style="60" customWidth="1"/>
    <col min="2" max="2" width="34.25" style="37" customWidth="1"/>
    <col min="3" max="3" width="27.625" style="37" bestFit="1" customWidth="1"/>
    <col min="4" max="4" width="16.375" style="37" bestFit="1" customWidth="1"/>
    <col min="5" max="5" width="18" style="37" bestFit="1" customWidth="1"/>
    <col min="6" max="6" width="18.625" style="37" customWidth="1"/>
    <col min="7" max="15" width="16.875" style="37" customWidth="1"/>
    <col min="16" max="17" width="16.625" style="37" bestFit="1" customWidth="1"/>
    <col min="18" max="16384" width="9" style="37"/>
  </cols>
  <sheetData>
    <row r="1" spans="1:18" ht="87" customHeight="1" x14ac:dyDescent="0.25">
      <c r="A1" s="150"/>
      <c r="B1" s="151"/>
      <c r="C1" s="151"/>
      <c r="D1" s="151"/>
      <c r="E1" s="151"/>
      <c r="F1" s="151"/>
      <c r="G1" s="151"/>
      <c r="H1" s="151"/>
      <c r="I1" s="151"/>
      <c r="J1" s="151"/>
      <c r="K1" s="151"/>
      <c r="L1" s="151"/>
      <c r="M1" s="151"/>
      <c r="N1" s="151"/>
      <c r="O1" s="152"/>
    </row>
    <row r="2" spans="1:18" ht="27.75" customHeight="1" x14ac:dyDescent="0.25">
      <c r="A2" s="153" t="s">
        <v>2220</v>
      </c>
      <c r="B2" s="154"/>
      <c r="C2" s="154"/>
      <c r="D2" s="154"/>
      <c r="E2" s="154"/>
      <c r="F2" s="154"/>
      <c r="G2" s="154"/>
      <c r="H2" s="154"/>
      <c r="I2" s="154"/>
      <c r="J2" s="154"/>
      <c r="K2" s="154"/>
      <c r="L2" s="154"/>
      <c r="M2" s="154"/>
      <c r="N2" s="154"/>
      <c r="O2" s="155"/>
    </row>
    <row r="3" spans="1:18" s="39" customFormat="1" ht="5.25" customHeight="1" x14ac:dyDescent="0.25">
      <c r="A3" s="38"/>
      <c r="B3" s="38"/>
      <c r="C3" s="38"/>
      <c r="D3" s="38"/>
      <c r="E3" s="38"/>
      <c r="F3" s="38"/>
      <c r="G3" s="38"/>
      <c r="H3" s="38"/>
      <c r="I3" s="38"/>
      <c r="J3" s="38"/>
      <c r="K3" s="38"/>
      <c r="L3" s="38"/>
      <c r="M3" s="38"/>
      <c r="N3" s="38"/>
      <c r="O3" s="38"/>
    </row>
    <row r="4" spans="1:18" ht="45.2" customHeight="1" x14ac:dyDescent="0.25">
      <c r="A4" s="156" t="s">
        <v>2221</v>
      </c>
      <c r="B4" s="156"/>
      <c r="C4" s="157" t="str">
        <f>Orçamento!A4</f>
        <v>CONTRATAÇÃO DE EMPRESA DE ENGENHARIA PARA A EXECUÇÃO DAS OBRAS DE MACRO E MICRODRENAGEM, DO SISTEMA VIÁRIO, DE ESGOTAMENTO SANITÁRIO, DE URBANIZAÇÃO E DE ILUMINAÇÃO PÚBLICA DA SEGUNDA ETAPA DO PROJETO DO IGARAPÉ ILHA DO COCO, QUE É PARTE DO PROGRAMA DE SANEAMENTO AMBIENTAL, MACRODRENAGEM E RECUPERAÇÃO DE IGARAPÉS E MARGENS DO RIO PARAUAPEBAS (PROSAP), EM DESENVOLVIMENTO NO MUNICÍPIO DE PARAUAPEBAS, ESTADO DO PARÁ.</v>
      </c>
      <c r="D4" s="157"/>
      <c r="E4" s="157"/>
      <c r="F4" s="157"/>
      <c r="G4" s="157"/>
      <c r="H4" s="157"/>
      <c r="I4" s="157"/>
      <c r="J4" s="157"/>
      <c r="K4" s="157"/>
      <c r="L4" s="157"/>
      <c r="M4" s="157"/>
      <c r="N4" s="157"/>
      <c r="O4" s="157"/>
    </row>
    <row r="5" spans="1:18" ht="24.95" customHeight="1" x14ac:dyDescent="0.25">
      <c r="A5" s="147" t="s">
        <v>2219</v>
      </c>
      <c r="B5" s="148" t="s">
        <v>2222</v>
      </c>
      <c r="C5" s="144" t="s">
        <v>2223</v>
      </c>
      <c r="D5" s="149" t="s">
        <v>2224</v>
      </c>
      <c r="E5" s="149"/>
      <c r="F5" s="149"/>
      <c r="G5" s="149"/>
      <c r="H5" s="149"/>
      <c r="I5" s="149"/>
      <c r="J5" s="149"/>
      <c r="K5" s="149"/>
      <c r="L5" s="149"/>
      <c r="M5" s="149"/>
      <c r="N5" s="149"/>
      <c r="O5" s="149"/>
      <c r="P5" s="40"/>
      <c r="Q5" s="40"/>
      <c r="R5" s="40"/>
    </row>
    <row r="6" spans="1:18" ht="24.95" customHeight="1" x14ac:dyDescent="0.25">
      <c r="A6" s="147"/>
      <c r="B6" s="148"/>
      <c r="C6" s="144"/>
      <c r="D6" s="62">
        <v>1</v>
      </c>
      <c r="E6" s="62">
        <v>2</v>
      </c>
      <c r="F6" s="62">
        <v>3</v>
      </c>
      <c r="G6" s="62">
        <v>4</v>
      </c>
      <c r="H6" s="62">
        <v>5</v>
      </c>
      <c r="I6" s="62">
        <v>6</v>
      </c>
      <c r="J6" s="62">
        <v>7</v>
      </c>
      <c r="K6" s="62">
        <v>8</v>
      </c>
      <c r="L6" s="62">
        <v>9</v>
      </c>
      <c r="M6" s="62">
        <v>10</v>
      </c>
      <c r="N6" s="62">
        <v>11</v>
      </c>
      <c r="O6" s="62">
        <v>12</v>
      </c>
      <c r="P6" s="40"/>
      <c r="Q6" s="40"/>
      <c r="R6" s="40"/>
    </row>
    <row r="7" spans="1:18" s="47" customFormat="1" ht="6.95" customHeight="1" x14ac:dyDescent="0.25">
      <c r="A7" s="41"/>
      <c r="B7" s="42"/>
      <c r="C7" s="42"/>
      <c r="D7" s="43"/>
      <c r="E7" s="43"/>
      <c r="F7" s="43"/>
      <c r="G7" s="43"/>
      <c r="H7" s="43"/>
      <c r="I7" s="43"/>
      <c r="J7" s="43"/>
      <c r="K7" s="43"/>
      <c r="L7" s="43"/>
      <c r="M7" s="43"/>
      <c r="N7" s="43"/>
      <c r="O7" s="43"/>
      <c r="P7" s="44"/>
      <c r="Q7" s="45"/>
      <c r="R7" s="46"/>
    </row>
    <row r="8" spans="1:18" s="47" customFormat="1" ht="24.95" customHeight="1" x14ac:dyDescent="0.25">
      <c r="A8" s="136">
        <v>1</v>
      </c>
      <c r="B8" s="132" t="str">
        <f>Orçamento!D7</f>
        <v>CANTEIRO DE OBRAS E ADMINISTRAÇÃO LOCAL</v>
      </c>
      <c r="C8" s="134"/>
      <c r="D8" s="48"/>
      <c r="E8" s="48"/>
      <c r="F8" s="48"/>
      <c r="G8" s="48"/>
      <c r="H8" s="48"/>
      <c r="I8" s="48"/>
      <c r="J8" s="48"/>
      <c r="K8" s="48"/>
      <c r="L8" s="48"/>
      <c r="M8" s="48"/>
      <c r="N8" s="48"/>
      <c r="O8" s="49"/>
      <c r="P8" s="50"/>
      <c r="Q8" s="45"/>
      <c r="R8" s="46"/>
    </row>
    <row r="9" spans="1:18" s="47" customFormat="1" ht="15" customHeight="1" x14ac:dyDescent="0.25">
      <c r="A9" s="137"/>
      <c r="B9" s="133"/>
      <c r="C9" s="133"/>
      <c r="D9" s="51">
        <v>0.1835</v>
      </c>
      <c r="E9" s="51">
        <v>0.1835</v>
      </c>
      <c r="F9" s="51">
        <v>3.9600000000000003E-2</v>
      </c>
      <c r="G9" s="51">
        <v>3.9600000000000003E-2</v>
      </c>
      <c r="H9" s="51">
        <v>3.9600000000000003E-2</v>
      </c>
      <c r="I9" s="51">
        <v>3.9600000000000003E-2</v>
      </c>
      <c r="J9" s="51">
        <v>3.9600000000000003E-2</v>
      </c>
      <c r="K9" s="51">
        <v>3.9600000000000003E-2</v>
      </c>
      <c r="L9" s="51">
        <v>3.9600000000000003E-2</v>
      </c>
      <c r="M9" s="51">
        <v>3.9600000000000003E-2</v>
      </c>
      <c r="N9" s="51">
        <v>3.9600000000000003E-2</v>
      </c>
      <c r="O9" s="51">
        <v>3.9600000000000003E-2</v>
      </c>
      <c r="P9" s="44"/>
      <c r="Q9" s="45"/>
      <c r="R9" s="46"/>
    </row>
    <row r="10" spans="1:18" s="47" customFormat="1" ht="6.95" customHeight="1" x14ac:dyDescent="0.25">
      <c r="A10" s="41"/>
      <c r="B10" s="42"/>
      <c r="C10" s="42"/>
      <c r="D10" s="43"/>
      <c r="E10" s="43"/>
      <c r="F10" s="43"/>
      <c r="G10" s="43"/>
      <c r="H10" s="43"/>
      <c r="I10" s="43"/>
      <c r="J10" s="43"/>
      <c r="K10" s="43"/>
      <c r="L10" s="43"/>
      <c r="M10" s="43"/>
      <c r="N10" s="43"/>
      <c r="O10" s="43"/>
      <c r="P10" s="44"/>
      <c r="Q10" s="45"/>
      <c r="R10" s="46"/>
    </row>
    <row r="11" spans="1:18" s="47" customFormat="1" ht="24.95" customHeight="1" x14ac:dyDescent="0.25">
      <c r="A11" s="136">
        <v>2</v>
      </c>
      <c r="B11" s="132" t="str">
        <f>Orçamento!D25</f>
        <v>SERVIÇOS PRELIMINARES</v>
      </c>
      <c r="C11" s="134"/>
      <c r="D11" s="48">
        <f t="shared" ref="D11:O11" si="0">ROUND($C$11*D12,2)</f>
        <v>0</v>
      </c>
      <c r="E11" s="48">
        <f t="shared" si="0"/>
        <v>0</v>
      </c>
      <c r="F11" s="48"/>
      <c r="G11" s="48">
        <f t="shared" si="0"/>
        <v>0</v>
      </c>
      <c r="H11" s="48">
        <f t="shared" si="0"/>
        <v>0</v>
      </c>
      <c r="I11" s="48">
        <f t="shared" si="0"/>
        <v>0</v>
      </c>
      <c r="J11" s="48">
        <f t="shared" si="0"/>
        <v>0</v>
      </c>
      <c r="K11" s="48">
        <f t="shared" si="0"/>
        <v>0</v>
      </c>
      <c r="L11" s="48">
        <f t="shared" si="0"/>
        <v>0</v>
      </c>
      <c r="M11" s="48">
        <f t="shared" si="0"/>
        <v>0</v>
      </c>
      <c r="N11" s="48">
        <f t="shared" si="0"/>
        <v>0</v>
      </c>
      <c r="O11" s="48">
        <f t="shared" si="0"/>
        <v>0</v>
      </c>
      <c r="P11" s="50"/>
      <c r="Q11" s="45"/>
      <c r="R11" s="46"/>
    </row>
    <row r="12" spans="1:18" s="47" customFormat="1" ht="15" customHeight="1" x14ac:dyDescent="0.25">
      <c r="A12" s="137"/>
      <c r="B12" s="133"/>
      <c r="C12" s="133"/>
      <c r="D12" s="51"/>
      <c r="E12" s="51"/>
      <c r="F12" s="51">
        <v>1</v>
      </c>
      <c r="G12" s="51"/>
      <c r="H12" s="51"/>
      <c r="I12" s="51"/>
      <c r="J12" s="51"/>
      <c r="K12" s="51"/>
      <c r="L12" s="51"/>
      <c r="M12" s="51"/>
      <c r="N12" s="51"/>
      <c r="O12" s="51"/>
      <c r="P12" s="44"/>
      <c r="Q12" s="45"/>
      <c r="R12" s="46"/>
    </row>
    <row r="13" spans="1:18" s="47" customFormat="1" ht="6.95" customHeight="1" x14ac:dyDescent="0.25">
      <c r="A13" s="41"/>
      <c r="B13" s="42"/>
      <c r="C13" s="42"/>
      <c r="D13" s="43"/>
      <c r="E13" s="43"/>
      <c r="F13" s="43"/>
      <c r="G13" s="43"/>
      <c r="H13" s="43"/>
      <c r="I13" s="43"/>
      <c r="J13" s="43"/>
      <c r="K13" s="43"/>
      <c r="L13" s="43"/>
      <c r="M13" s="43"/>
      <c r="N13" s="43"/>
      <c r="O13" s="43"/>
      <c r="P13" s="44"/>
      <c r="Q13" s="45"/>
      <c r="R13" s="46"/>
    </row>
    <row r="14" spans="1:18" s="47" customFormat="1" ht="24.95" customHeight="1" x14ac:dyDescent="0.25">
      <c r="A14" s="136">
        <v>3</v>
      </c>
      <c r="B14" s="132" t="str">
        <f>Orçamento!D32</f>
        <v>MACRODRENAGEM - RECUPERAÇÃO DO CANAL</v>
      </c>
      <c r="C14" s="134"/>
      <c r="D14" s="48">
        <f t="shared" ref="D14:O14" si="1">$C$14*D15</f>
        <v>0</v>
      </c>
      <c r="E14" s="48">
        <f t="shared" si="1"/>
        <v>0</v>
      </c>
      <c r="F14" s="48">
        <f t="shared" si="1"/>
        <v>0</v>
      </c>
      <c r="G14" s="48"/>
      <c r="H14" s="48"/>
      <c r="I14" s="48"/>
      <c r="J14" s="48"/>
      <c r="K14" s="48">
        <f t="shared" si="1"/>
        <v>0</v>
      </c>
      <c r="L14" s="48">
        <f t="shared" si="1"/>
        <v>0</v>
      </c>
      <c r="M14" s="48">
        <f t="shared" si="1"/>
        <v>0</v>
      </c>
      <c r="N14" s="48">
        <f t="shared" si="1"/>
        <v>0</v>
      </c>
      <c r="O14" s="49">
        <f t="shared" si="1"/>
        <v>0</v>
      </c>
      <c r="P14" s="50"/>
      <c r="Q14" s="45"/>
      <c r="R14" s="46"/>
    </row>
    <row r="15" spans="1:18" s="47" customFormat="1" ht="15" customHeight="1" x14ac:dyDescent="0.25">
      <c r="A15" s="137"/>
      <c r="B15" s="133"/>
      <c r="C15" s="133"/>
      <c r="D15" s="51"/>
      <c r="E15" s="51"/>
      <c r="F15" s="51"/>
      <c r="G15" s="51">
        <v>0.25</v>
      </c>
      <c r="H15" s="51">
        <v>0.25</v>
      </c>
      <c r="I15" s="51">
        <v>0.25</v>
      </c>
      <c r="J15" s="51">
        <v>0.25</v>
      </c>
      <c r="K15" s="51"/>
      <c r="L15" s="51"/>
      <c r="M15" s="51"/>
      <c r="N15" s="51"/>
      <c r="O15" s="51"/>
      <c r="P15" s="44"/>
      <c r="Q15" s="45"/>
      <c r="R15" s="46"/>
    </row>
    <row r="16" spans="1:18" s="47" customFormat="1" ht="6.95" customHeight="1" x14ac:dyDescent="0.25">
      <c r="A16" s="41"/>
      <c r="B16" s="42"/>
      <c r="C16" s="42"/>
      <c r="D16" s="43"/>
      <c r="E16" s="43"/>
      <c r="F16" s="43"/>
      <c r="G16" s="43"/>
      <c r="H16" s="43"/>
      <c r="I16" s="43"/>
      <c r="J16" s="43"/>
      <c r="K16" s="43"/>
      <c r="L16" s="43"/>
      <c r="M16" s="43"/>
      <c r="N16" s="43"/>
      <c r="O16" s="43"/>
      <c r="P16" s="44"/>
      <c r="Q16" s="45"/>
      <c r="R16" s="46"/>
    </row>
    <row r="17" spans="1:18" s="47" customFormat="1" ht="24.95" customHeight="1" x14ac:dyDescent="0.25">
      <c r="A17" s="136">
        <v>4</v>
      </c>
      <c r="B17" s="132" t="str">
        <f>Orçamento!D43</f>
        <v>TERRAPLANAGEM</v>
      </c>
      <c r="C17" s="134"/>
      <c r="D17" s="48">
        <f t="shared" ref="D17:N17" si="2">$C$17*D18</f>
        <v>0</v>
      </c>
      <c r="E17" s="48">
        <f t="shared" si="2"/>
        <v>0</v>
      </c>
      <c r="F17" s="48">
        <f t="shared" si="2"/>
        <v>0</v>
      </c>
      <c r="G17" s="48">
        <f t="shared" si="2"/>
        <v>0</v>
      </c>
      <c r="H17" s="48">
        <f t="shared" si="2"/>
        <v>0</v>
      </c>
      <c r="I17" s="48">
        <f t="shared" si="2"/>
        <v>0</v>
      </c>
      <c r="J17" s="48">
        <f t="shared" si="2"/>
        <v>0</v>
      </c>
      <c r="K17" s="48">
        <f t="shared" si="2"/>
        <v>0</v>
      </c>
      <c r="L17" s="48">
        <f t="shared" si="2"/>
        <v>0</v>
      </c>
      <c r="M17" s="48">
        <f t="shared" si="2"/>
        <v>0</v>
      </c>
      <c r="N17" s="48">
        <f t="shared" si="2"/>
        <v>0</v>
      </c>
      <c r="O17" s="49"/>
      <c r="P17" s="50"/>
      <c r="Q17" s="45"/>
      <c r="R17" s="46"/>
    </row>
    <row r="18" spans="1:18" s="47" customFormat="1" ht="15" customHeight="1" x14ac:dyDescent="0.25">
      <c r="A18" s="137"/>
      <c r="B18" s="133"/>
      <c r="C18" s="135"/>
      <c r="D18" s="51"/>
      <c r="E18" s="51"/>
      <c r="F18" s="51"/>
      <c r="G18" s="51"/>
      <c r="H18" s="51"/>
      <c r="I18" s="51"/>
      <c r="J18" s="51"/>
      <c r="K18" s="51"/>
      <c r="L18" s="51"/>
      <c r="M18" s="51"/>
      <c r="N18" s="51"/>
      <c r="O18" s="51">
        <v>0.14280000000000001</v>
      </c>
      <c r="P18" s="44"/>
      <c r="Q18" s="45"/>
      <c r="R18" s="46"/>
    </row>
    <row r="19" spans="1:18" s="47" customFormat="1" ht="6.95" customHeight="1" x14ac:dyDescent="0.25">
      <c r="A19" s="41"/>
      <c r="B19" s="42"/>
      <c r="C19" s="42"/>
      <c r="D19" s="43"/>
      <c r="E19" s="43"/>
      <c r="F19" s="43"/>
      <c r="G19" s="43"/>
      <c r="H19" s="43"/>
      <c r="I19" s="43"/>
      <c r="J19" s="43"/>
      <c r="K19" s="43"/>
      <c r="L19" s="43"/>
      <c r="M19" s="43"/>
      <c r="N19" s="43"/>
      <c r="O19" s="43"/>
      <c r="P19" s="44"/>
      <c r="Q19" s="45"/>
      <c r="R19" s="46"/>
    </row>
    <row r="20" spans="1:18" s="47" customFormat="1" ht="24.95" customHeight="1" x14ac:dyDescent="0.25">
      <c r="A20" s="136">
        <v>5</v>
      </c>
      <c r="B20" s="132" t="str">
        <f>Orçamento!D53</f>
        <v>PASSARELA</v>
      </c>
      <c r="C20" s="134"/>
      <c r="D20" s="48">
        <f t="shared" ref="D20:O20" si="3">$C$20*D21</f>
        <v>0</v>
      </c>
      <c r="E20" s="48">
        <f t="shared" si="3"/>
        <v>0</v>
      </c>
      <c r="F20" s="48">
        <f t="shared" si="3"/>
        <v>0</v>
      </c>
      <c r="G20" s="48">
        <f t="shared" si="3"/>
        <v>0</v>
      </c>
      <c r="H20" s="48">
        <f t="shared" si="3"/>
        <v>0</v>
      </c>
      <c r="I20" s="48">
        <f t="shared" si="3"/>
        <v>0</v>
      </c>
      <c r="J20" s="48"/>
      <c r="K20" s="48"/>
      <c r="L20" s="48">
        <f t="shared" si="3"/>
        <v>0</v>
      </c>
      <c r="M20" s="48">
        <f t="shared" si="3"/>
        <v>0</v>
      </c>
      <c r="N20" s="48">
        <f t="shared" si="3"/>
        <v>0</v>
      </c>
      <c r="O20" s="48">
        <f t="shared" si="3"/>
        <v>0</v>
      </c>
      <c r="P20" s="50"/>
      <c r="Q20" s="45"/>
      <c r="R20" s="46"/>
    </row>
    <row r="21" spans="1:18" s="47" customFormat="1" ht="15" customHeight="1" x14ac:dyDescent="0.25">
      <c r="A21" s="137"/>
      <c r="B21" s="133"/>
      <c r="C21" s="135"/>
      <c r="D21" s="51"/>
      <c r="E21" s="51"/>
      <c r="F21" s="51"/>
      <c r="G21" s="51"/>
      <c r="H21" s="51"/>
      <c r="I21" s="51"/>
      <c r="J21" s="51">
        <v>0.5</v>
      </c>
      <c r="K21" s="51">
        <v>0.5</v>
      </c>
      <c r="L21" s="51"/>
      <c r="M21" s="51"/>
      <c r="N21" s="51"/>
      <c r="O21" s="51"/>
      <c r="P21" s="44"/>
      <c r="Q21" s="45"/>
      <c r="R21" s="46"/>
    </row>
    <row r="22" spans="1:18" s="47" customFormat="1" ht="6.95" customHeight="1" x14ac:dyDescent="0.25">
      <c r="A22" s="41"/>
      <c r="B22" s="42"/>
      <c r="C22" s="42"/>
      <c r="D22" s="43"/>
      <c r="E22" s="43"/>
      <c r="F22" s="43"/>
      <c r="G22" s="43"/>
      <c r="H22" s="43"/>
      <c r="I22" s="43"/>
      <c r="J22" s="43"/>
      <c r="K22" s="43"/>
      <c r="L22" s="43"/>
      <c r="M22" s="43"/>
      <c r="N22" s="43"/>
      <c r="O22" s="43"/>
      <c r="P22" s="44"/>
      <c r="Q22" s="45"/>
      <c r="R22" s="46"/>
    </row>
    <row r="23" spans="1:18" s="47" customFormat="1" ht="24.95" customHeight="1" x14ac:dyDescent="0.25">
      <c r="A23" s="136">
        <v>6</v>
      </c>
      <c r="B23" s="132" t="str">
        <f>Orçamento!D73</f>
        <v>URBANIZAÇÃO</v>
      </c>
      <c r="C23" s="134"/>
      <c r="D23" s="48">
        <f t="shared" ref="D23:L23" si="4">$C$23*D24</f>
        <v>0</v>
      </c>
      <c r="E23" s="48">
        <f t="shared" si="4"/>
        <v>0</v>
      </c>
      <c r="F23" s="48">
        <f t="shared" si="4"/>
        <v>0</v>
      </c>
      <c r="G23" s="48">
        <f t="shared" si="4"/>
        <v>0</v>
      </c>
      <c r="H23" s="48">
        <f t="shared" si="4"/>
        <v>0</v>
      </c>
      <c r="I23" s="48">
        <f t="shared" si="4"/>
        <v>0</v>
      </c>
      <c r="J23" s="48">
        <f t="shared" si="4"/>
        <v>0</v>
      </c>
      <c r="K23" s="48">
        <f t="shared" si="4"/>
        <v>0</v>
      </c>
      <c r="L23" s="48">
        <f t="shared" si="4"/>
        <v>0</v>
      </c>
      <c r="M23" s="48"/>
      <c r="N23" s="48"/>
      <c r="O23" s="48"/>
      <c r="P23" s="50"/>
      <c r="Q23" s="45"/>
      <c r="R23" s="46"/>
    </row>
    <row r="24" spans="1:18" s="47" customFormat="1" ht="15" customHeight="1" x14ac:dyDescent="0.25">
      <c r="A24" s="137"/>
      <c r="B24" s="133"/>
      <c r="C24" s="135"/>
      <c r="D24" s="51"/>
      <c r="E24" s="51"/>
      <c r="F24" s="51"/>
      <c r="G24" s="51"/>
      <c r="H24" s="51"/>
      <c r="I24" s="51"/>
      <c r="J24" s="51"/>
      <c r="K24" s="51"/>
      <c r="L24" s="51"/>
      <c r="M24" s="51">
        <v>4.4000000000000003E-3</v>
      </c>
      <c r="N24" s="51">
        <v>4.4000000000000003E-3</v>
      </c>
      <c r="O24" s="51">
        <v>1.3899999999999999E-2</v>
      </c>
      <c r="P24" s="44"/>
      <c r="Q24" s="45"/>
      <c r="R24" s="46"/>
    </row>
    <row r="25" spans="1:18" s="47" customFormat="1" ht="6.95" customHeight="1" x14ac:dyDescent="0.25">
      <c r="A25" s="41"/>
      <c r="B25" s="42"/>
      <c r="C25" s="42"/>
      <c r="D25" s="43"/>
      <c r="E25" s="43"/>
      <c r="F25" s="43"/>
      <c r="G25" s="43"/>
      <c r="H25" s="43"/>
      <c r="I25" s="43"/>
      <c r="J25" s="43"/>
      <c r="K25" s="43"/>
      <c r="L25" s="43"/>
      <c r="M25" s="43"/>
      <c r="N25" s="43"/>
      <c r="O25" s="43"/>
      <c r="P25" s="44"/>
      <c r="Q25" s="45"/>
      <c r="R25" s="46"/>
    </row>
    <row r="26" spans="1:18" s="47" customFormat="1" ht="24.95" customHeight="1" x14ac:dyDescent="0.25">
      <c r="A26" s="136">
        <v>7</v>
      </c>
      <c r="B26" s="132" t="str">
        <f>Orçamento!D230</f>
        <v>CICLOVIA</v>
      </c>
      <c r="C26" s="134"/>
      <c r="D26" s="48">
        <f t="shared" ref="D26:O26" si="5">$C$26*D27</f>
        <v>0</v>
      </c>
      <c r="E26" s="48">
        <f t="shared" si="5"/>
        <v>0</v>
      </c>
      <c r="F26" s="48">
        <f t="shared" si="5"/>
        <v>0</v>
      </c>
      <c r="G26" s="48">
        <f t="shared" si="5"/>
        <v>0</v>
      </c>
      <c r="H26" s="48">
        <f t="shared" si="5"/>
        <v>0</v>
      </c>
      <c r="I26" s="48">
        <f t="shared" si="5"/>
        <v>0</v>
      </c>
      <c r="J26" s="48">
        <f t="shared" si="5"/>
        <v>0</v>
      </c>
      <c r="K26" s="48">
        <f t="shared" si="5"/>
        <v>0</v>
      </c>
      <c r="L26" s="48">
        <f t="shared" si="5"/>
        <v>0</v>
      </c>
      <c r="M26" s="48">
        <f t="shared" si="5"/>
        <v>0</v>
      </c>
      <c r="N26" s="48">
        <f t="shared" si="5"/>
        <v>0</v>
      </c>
      <c r="O26" s="48">
        <f t="shared" si="5"/>
        <v>0</v>
      </c>
      <c r="P26" s="50"/>
      <c r="Q26" s="45"/>
      <c r="R26" s="46"/>
    </row>
    <row r="27" spans="1:18" s="47" customFormat="1" ht="15" customHeight="1" x14ac:dyDescent="0.25">
      <c r="A27" s="137"/>
      <c r="B27" s="133"/>
      <c r="C27" s="135"/>
      <c r="D27" s="51"/>
      <c r="E27" s="51"/>
      <c r="F27" s="51"/>
      <c r="G27" s="51"/>
      <c r="H27" s="51"/>
      <c r="I27" s="51"/>
      <c r="J27" s="51"/>
      <c r="K27" s="51"/>
      <c r="L27" s="51"/>
      <c r="M27" s="51"/>
      <c r="N27" s="51"/>
      <c r="O27" s="51"/>
      <c r="P27" s="44"/>
      <c r="Q27" s="45"/>
      <c r="R27" s="46"/>
    </row>
    <row r="28" spans="1:18" s="47" customFormat="1" ht="6.95" customHeight="1" x14ac:dyDescent="0.25">
      <c r="A28" s="41"/>
      <c r="B28" s="42"/>
      <c r="C28" s="42"/>
      <c r="D28" s="43"/>
      <c r="E28" s="43"/>
      <c r="F28" s="43"/>
      <c r="G28" s="43"/>
      <c r="H28" s="43"/>
      <c r="I28" s="43"/>
      <c r="J28" s="43"/>
      <c r="K28" s="43"/>
      <c r="L28" s="43"/>
      <c r="M28" s="43"/>
      <c r="N28" s="43"/>
      <c r="O28" s="43"/>
      <c r="P28" s="44"/>
      <c r="Q28" s="45"/>
      <c r="R28" s="46"/>
    </row>
    <row r="29" spans="1:18" s="47" customFormat="1" ht="24.95" customHeight="1" x14ac:dyDescent="0.25">
      <c r="A29" s="136">
        <v>8</v>
      </c>
      <c r="B29" s="132" t="str">
        <f>Orçamento!D242</f>
        <v>QUADRA POLIESPORTIVA</v>
      </c>
      <c r="C29" s="134"/>
      <c r="D29" s="48">
        <f>$C$29*D30</f>
        <v>0</v>
      </c>
      <c r="E29" s="48">
        <f t="shared" ref="E29:O29" si="6">$C$29*E30</f>
        <v>0</v>
      </c>
      <c r="F29" s="48">
        <f t="shared" si="6"/>
        <v>0</v>
      </c>
      <c r="G29" s="48">
        <f t="shared" si="6"/>
        <v>0</v>
      </c>
      <c r="H29" s="48">
        <f t="shared" si="6"/>
        <v>0</v>
      </c>
      <c r="I29" s="48">
        <f t="shared" si="6"/>
        <v>0</v>
      </c>
      <c r="J29" s="48">
        <f t="shared" si="6"/>
        <v>0</v>
      </c>
      <c r="K29" s="48">
        <f t="shared" si="6"/>
        <v>0</v>
      </c>
      <c r="L29" s="48">
        <f t="shared" si="6"/>
        <v>0</v>
      </c>
      <c r="M29" s="48">
        <f t="shared" si="6"/>
        <v>0</v>
      </c>
      <c r="N29" s="48">
        <f t="shared" si="6"/>
        <v>0</v>
      </c>
      <c r="O29" s="48">
        <f t="shared" si="6"/>
        <v>0</v>
      </c>
      <c r="P29" s="50"/>
      <c r="Q29" s="45"/>
      <c r="R29" s="46"/>
    </row>
    <row r="30" spans="1:18" s="47" customFormat="1" ht="15" customHeight="1" x14ac:dyDescent="0.25">
      <c r="A30" s="137"/>
      <c r="B30" s="133"/>
      <c r="C30" s="135"/>
      <c r="D30" s="51"/>
      <c r="E30" s="51"/>
      <c r="F30" s="51"/>
      <c r="G30" s="51"/>
      <c r="H30" s="51"/>
      <c r="I30" s="51"/>
      <c r="J30" s="51"/>
      <c r="K30" s="51"/>
      <c r="L30" s="51"/>
      <c r="M30" s="51"/>
      <c r="N30" s="51"/>
      <c r="O30" s="51"/>
      <c r="P30" s="44"/>
      <c r="Q30" s="45"/>
      <c r="R30" s="46"/>
    </row>
    <row r="31" spans="1:18" s="47" customFormat="1" ht="6.95" customHeight="1" x14ac:dyDescent="0.25">
      <c r="A31" s="41"/>
      <c r="B31" s="42"/>
      <c r="C31" s="42"/>
      <c r="D31" s="43"/>
      <c r="E31" s="43"/>
      <c r="F31" s="43"/>
      <c r="G31" s="43"/>
      <c r="H31" s="43"/>
      <c r="I31" s="43"/>
      <c r="J31" s="43"/>
      <c r="K31" s="43"/>
      <c r="L31" s="43"/>
      <c r="M31" s="43"/>
      <c r="N31" s="43"/>
      <c r="O31" s="43"/>
      <c r="P31" s="44"/>
      <c r="Q31" s="45"/>
      <c r="R31" s="46"/>
    </row>
    <row r="32" spans="1:18" s="47" customFormat="1" ht="24.95" customHeight="1" x14ac:dyDescent="0.25">
      <c r="A32" s="136">
        <v>9</v>
      </c>
      <c r="B32" s="132" t="str">
        <f>Orçamento!D266</f>
        <v>VIÁRIO - PAVIMENTAÇÃO EXTERNA, PASSEIOS E CALÇADAS</v>
      </c>
      <c r="C32" s="134"/>
      <c r="D32" s="48">
        <f>ROUND($C$32*D33,2)</f>
        <v>0</v>
      </c>
      <c r="E32" s="48">
        <f t="shared" ref="E32:N32" si="7">ROUND($C$32*E33,2)</f>
        <v>0</v>
      </c>
      <c r="F32" s="48">
        <f t="shared" si="7"/>
        <v>0</v>
      </c>
      <c r="G32" s="48">
        <f t="shared" si="7"/>
        <v>0</v>
      </c>
      <c r="H32" s="48">
        <f t="shared" si="7"/>
        <v>0</v>
      </c>
      <c r="I32" s="48">
        <f t="shared" si="7"/>
        <v>0</v>
      </c>
      <c r="J32" s="48">
        <f t="shared" si="7"/>
        <v>0</v>
      </c>
      <c r="K32" s="48">
        <f t="shared" si="7"/>
        <v>0</v>
      </c>
      <c r="L32" s="48">
        <f t="shared" si="7"/>
        <v>0</v>
      </c>
      <c r="M32" s="48">
        <f t="shared" si="7"/>
        <v>0</v>
      </c>
      <c r="N32" s="48">
        <f t="shared" si="7"/>
        <v>0</v>
      </c>
      <c r="O32" s="48"/>
      <c r="P32" s="50"/>
      <c r="Q32" s="45"/>
      <c r="R32" s="46"/>
    </row>
    <row r="33" spans="1:18" s="47" customFormat="1" ht="15" customHeight="1" x14ac:dyDescent="0.25">
      <c r="A33" s="137"/>
      <c r="B33" s="133"/>
      <c r="C33" s="135"/>
      <c r="D33" s="51"/>
      <c r="E33" s="51"/>
      <c r="F33" s="51"/>
      <c r="G33" s="51"/>
      <c r="H33" s="51"/>
      <c r="I33" s="51"/>
      <c r="J33" s="51"/>
      <c r="K33" s="51"/>
      <c r="L33" s="51"/>
      <c r="M33" s="51"/>
      <c r="N33" s="51"/>
      <c r="O33" s="51">
        <v>0.1187</v>
      </c>
      <c r="P33" s="44"/>
      <c r="Q33" s="45"/>
      <c r="R33" s="46"/>
    </row>
    <row r="34" spans="1:18" s="47" customFormat="1" ht="6.95" customHeight="1" x14ac:dyDescent="0.25">
      <c r="A34" s="41"/>
      <c r="B34" s="42"/>
      <c r="C34" s="42"/>
      <c r="D34" s="43"/>
      <c r="E34" s="43"/>
      <c r="F34" s="43"/>
      <c r="G34" s="43"/>
      <c r="H34" s="43"/>
      <c r="I34" s="43"/>
      <c r="J34" s="43"/>
      <c r="K34" s="43"/>
      <c r="L34" s="43"/>
      <c r="M34" s="43"/>
      <c r="N34" s="43"/>
      <c r="O34" s="43"/>
      <c r="P34" s="44"/>
      <c r="Q34" s="45"/>
      <c r="R34" s="46"/>
    </row>
    <row r="35" spans="1:18" s="47" customFormat="1" ht="24.95" customHeight="1" x14ac:dyDescent="0.25">
      <c r="A35" s="136">
        <v>10</v>
      </c>
      <c r="B35" s="138" t="str">
        <f>Orçamento!D290</f>
        <v>MICRODRENAGEM</v>
      </c>
      <c r="C35" s="140"/>
      <c r="D35" s="48"/>
      <c r="E35" s="48"/>
      <c r="F35" s="48"/>
      <c r="G35" s="48"/>
      <c r="H35" s="48"/>
      <c r="I35" s="48"/>
      <c r="J35" s="48"/>
      <c r="K35" s="48"/>
      <c r="L35" s="48"/>
      <c r="M35" s="48"/>
      <c r="N35" s="48"/>
      <c r="O35" s="48"/>
      <c r="P35" s="50"/>
      <c r="Q35" s="45"/>
      <c r="R35" s="46"/>
    </row>
    <row r="36" spans="1:18" s="47" customFormat="1" ht="15" customHeight="1" x14ac:dyDescent="0.25">
      <c r="A36" s="137"/>
      <c r="B36" s="139"/>
      <c r="C36" s="141"/>
      <c r="D36" s="51">
        <v>4.5999999999999999E-2</v>
      </c>
      <c r="E36" s="51">
        <v>4.5999999999999999E-2</v>
      </c>
      <c r="F36" s="51">
        <v>4.5999999999999999E-2</v>
      </c>
      <c r="G36" s="51">
        <v>4.5999999999999999E-2</v>
      </c>
      <c r="H36" s="51">
        <v>4.5999999999999999E-2</v>
      </c>
      <c r="I36" s="51">
        <v>7.4700000000000003E-2</v>
      </c>
      <c r="J36" s="51">
        <v>7.4700000000000003E-2</v>
      </c>
      <c r="K36" s="51">
        <v>7.4700000000000003E-2</v>
      </c>
      <c r="L36" s="51">
        <v>7.4700000000000003E-2</v>
      </c>
      <c r="M36" s="51">
        <v>7.4700000000000003E-2</v>
      </c>
      <c r="N36" s="51">
        <v>7.4700000000000003E-2</v>
      </c>
      <c r="O36" s="51">
        <v>4.5999999999999999E-2</v>
      </c>
      <c r="P36" s="44"/>
      <c r="Q36" s="45"/>
      <c r="R36" s="46"/>
    </row>
    <row r="37" spans="1:18" s="47" customFormat="1" ht="6.95" customHeight="1" x14ac:dyDescent="0.25">
      <c r="A37" s="41"/>
      <c r="B37" s="42"/>
      <c r="C37" s="42"/>
      <c r="D37" s="43"/>
      <c r="E37" s="43"/>
      <c r="F37" s="43"/>
      <c r="G37" s="43"/>
      <c r="H37" s="43"/>
      <c r="I37" s="43"/>
      <c r="J37" s="43"/>
      <c r="K37" s="43"/>
      <c r="L37" s="43"/>
      <c r="M37" s="43"/>
      <c r="N37" s="43"/>
      <c r="O37" s="43"/>
      <c r="P37" s="44"/>
      <c r="Q37" s="45"/>
      <c r="R37" s="46"/>
    </row>
    <row r="38" spans="1:18" s="47" customFormat="1" ht="24.95" customHeight="1" x14ac:dyDescent="0.25">
      <c r="A38" s="136">
        <v>11</v>
      </c>
      <c r="B38" s="132" t="str">
        <f>Orçamento!D384</f>
        <v>PAISAGISMO</v>
      </c>
      <c r="C38" s="134"/>
      <c r="D38" s="48">
        <f>$C$38*D39</f>
        <v>0</v>
      </c>
      <c r="E38" s="48">
        <f t="shared" ref="E38:O38" si="8">$C$38*E39</f>
        <v>0</v>
      </c>
      <c r="F38" s="48">
        <f t="shared" si="8"/>
        <v>0</v>
      </c>
      <c r="G38" s="48">
        <f t="shared" si="8"/>
        <v>0</v>
      </c>
      <c r="H38" s="48">
        <f t="shared" si="8"/>
        <v>0</v>
      </c>
      <c r="I38" s="48">
        <f t="shared" si="8"/>
        <v>0</v>
      </c>
      <c r="J38" s="48">
        <f t="shared" si="8"/>
        <v>0</v>
      </c>
      <c r="K38" s="48">
        <f t="shared" si="8"/>
        <v>0</v>
      </c>
      <c r="L38" s="48">
        <f t="shared" si="8"/>
        <v>0</v>
      </c>
      <c r="M38" s="48">
        <f t="shared" si="8"/>
        <v>0</v>
      </c>
      <c r="N38" s="48">
        <f t="shared" si="8"/>
        <v>0</v>
      </c>
      <c r="O38" s="48">
        <f t="shared" si="8"/>
        <v>0</v>
      </c>
      <c r="P38" s="50"/>
      <c r="Q38" s="45"/>
      <c r="R38" s="46"/>
    </row>
    <row r="39" spans="1:18" s="47" customFormat="1" ht="15" customHeight="1" x14ac:dyDescent="0.25">
      <c r="A39" s="137"/>
      <c r="B39" s="133"/>
      <c r="C39" s="135"/>
      <c r="D39" s="51"/>
      <c r="E39" s="51"/>
      <c r="F39" s="51"/>
      <c r="G39" s="51"/>
      <c r="H39" s="51"/>
      <c r="I39" s="51"/>
      <c r="J39" s="51"/>
      <c r="K39" s="51"/>
      <c r="L39" s="51"/>
      <c r="M39" s="51"/>
      <c r="N39" s="51"/>
      <c r="O39" s="51"/>
      <c r="P39" s="44"/>
      <c r="Q39" s="45"/>
      <c r="R39" s="46"/>
    </row>
    <row r="40" spans="1:18" s="47" customFormat="1" ht="6.95" customHeight="1" x14ac:dyDescent="0.25">
      <c r="A40" s="41"/>
      <c r="B40" s="42"/>
      <c r="C40" s="42"/>
      <c r="D40" s="43"/>
      <c r="E40" s="43"/>
      <c r="F40" s="43"/>
      <c r="G40" s="43"/>
      <c r="H40" s="43"/>
      <c r="I40" s="43"/>
      <c r="J40" s="43"/>
      <c r="K40" s="43"/>
      <c r="L40" s="43"/>
      <c r="M40" s="43"/>
      <c r="N40" s="43"/>
      <c r="O40" s="43"/>
      <c r="P40" s="44"/>
      <c r="Q40" s="45"/>
      <c r="R40" s="46"/>
    </row>
    <row r="41" spans="1:18" s="47" customFormat="1" ht="24.95" customHeight="1" x14ac:dyDescent="0.25">
      <c r="A41" s="136">
        <v>12</v>
      </c>
      <c r="B41" s="132" t="str">
        <f>Orçamento!D396</f>
        <v>ILUMINAÇÃO PÚBLICA</v>
      </c>
      <c r="C41" s="134"/>
      <c r="D41" s="48">
        <f>$C$41*D42</f>
        <v>0</v>
      </c>
      <c r="E41" s="48">
        <f t="shared" ref="E41:O41" si="9">$C$41*E42</f>
        <v>0</v>
      </c>
      <c r="F41" s="48">
        <f t="shared" si="9"/>
        <v>0</v>
      </c>
      <c r="G41" s="48">
        <f t="shared" si="9"/>
        <v>0</v>
      </c>
      <c r="H41" s="48">
        <f t="shared" si="9"/>
        <v>0</v>
      </c>
      <c r="I41" s="48">
        <f t="shared" si="9"/>
        <v>0</v>
      </c>
      <c r="J41" s="48">
        <f t="shared" si="9"/>
        <v>0</v>
      </c>
      <c r="K41" s="48">
        <f t="shared" si="9"/>
        <v>0</v>
      </c>
      <c r="L41" s="48">
        <f t="shared" si="9"/>
        <v>0</v>
      </c>
      <c r="M41" s="48">
        <f t="shared" si="9"/>
        <v>0</v>
      </c>
      <c r="N41" s="48">
        <f t="shared" si="9"/>
        <v>0</v>
      </c>
      <c r="O41" s="48">
        <f t="shared" si="9"/>
        <v>0</v>
      </c>
      <c r="P41" s="50"/>
      <c r="Q41" s="45"/>
      <c r="R41" s="46"/>
    </row>
    <row r="42" spans="1:18" s="47" customFormat="1" ht="15" customHeight="1" x14ac:dyDescent="0.25">
      <c r="A42" s="137"/>
      <c r="B42" s="133"/>
      <c r="C42" s="135"/>
      <c r="D42" s="51"/>
      <c r="E42" s="51"/>
      <c r="F42" s="51"/>
      <c r="G42" s="51"/>
      <c r="H42" s="51"/>
      <c r="I42" s="51"/>
      <c r="J42" s="51"/>
      <c r="K42" s="51"/>
      <c r="L42" s="51"/>
      <c r="M42" s="51"/>
      <c r="N42" s="51"/>
      <c r="O42" s="51"/>
      <c r="P42" s="44"/>
      <c r="Q42" s="45"/>
      <c r="R42" s="46"/>
    </row>
    <row r="43" spans="1:18" s="47" customFormat="1" ht="6.95" customHeight="1" x14ac:dyDescent="0.25">
      <c r="A43" s="41"/>
      <c r="B43" s="42"/>
      <c r="C43" s="42"/>
      <c r="D43" s="43"/>
      <c r="E43" s="43"/>
      <c r="F43" s="43"/>
      <c r="G43" s="43"/>
      <c r="H43" s="43"/>
      <c r="I43" s="43"/>
      <c r="J43" s="43"/>
      <c r="K43" s="43"/>
      <c r="L43" s="43"/>
      <c r="M43" s="43"/>
      <c r="N43" s="43"/>
      <c r="O43" s="43"/>
      <c r="P43" s="44"/>
      <c r="Q43" s="45"/>
      <c r="R43" s="46"/>
    </row>
    <row r="44" spans="1:18" s="47" customFormat="1" ht="24.95" customHeight="1" x14ac:dyDescent="0.25">
      <c r="A44" s="136">
        <v>13</v>
      </c>
      <c r="B44" s="132" t="str">
        <f>Orçamento!D459</f>
        <v>SINALIZAÇÃO VIÁRIA</v>
      </c>
      <c r="C44" s="134"/>
      <c r="D44" s="48">
        <f>$C$44*D45</f>
        <v>0</v>
      </c>
      <c r="E44" s="48">
        <f t="shared" ref="E44:O44" si="10">$C$44*E45</f>
        <v>0</v>
      </c>
      <c r="F44" s="48">
        <f t="shared" si="10"/>
        <v>0</v>
      </c>
      <c r="G44" s="48">
        <f t="shared" si="10"/>
        <v>0</v>
      </c>
      <c r="H44" s="48">
        <f t="shared" si="10"/>
        <v>0</v>
      </c>
      <c r="I44" s="48">
        <f t="shared" si="10"/>
        <v>0</v>
      </c>
      <c r="J44" s="48">
        <f t="shared" si="10"/>
        <v>0</v>
      </c>
      <c r="K44" s="48">
        <f t="shared" si="10"/>
        <v>0</v>
      </c>
      <c r="L44" s="48">
        <f t="shared" si="10"/>
        <v>0</v>
      </c>
      <c r="M44" s="48">
        <f t="shared" si="10"/>
        <v>0</v>
      </c>
      <c r="N44" s="48">
        <f t="shared" si="10"/>
        <v>0</v>
      </c>
      <c r="O44" s="48">
        <f t="shared" si="10"/>
        <v>0</v>
      </c>
      <c r="P44" s="50"/>
      <c r="Q44" s="45"/>
      <c r="R44" s="46"/>
    </row>
    <row r="45" spans="1:18" s="47" customFormat="1" ht="15" customHeight="1" x14ac:dyDescent="0.25">
      <c r="A45" s="137"/>
      <c r="B45" s="133"/>
      <c r="C45" s="135"/>
      <c r="D45" s="51"/>
      <c r="E45" s="51"/>
      <c r="F45" s="51"/>
      <c r="G45" s="51"/>
      <c r="H45" s="51"/>
      <c r="I45" s="51"/>
      <c r="J45" s="51"/>
      <c r="K45" s="51"/>
      <c r="L45" s="51"/>
      <c r="M45" s="51"/>
      <c r="N45" s="51"/>
      <c r="O45" s="51"/>
      <c r="P45" s="44"/>
      <c r="Q45" s="45"/>
      <c r="R45" s="46"/>
    </row>
    <row r="46" spans="1:18" s="47" customFormat="1" ht="6.95" customHeight="1" x14ac:dyDescent="0.25">
      <c r="A46" s="41"/>
      <c r="B46" s="42"/>
      <c r="C46" s="42"/>
      <c r="D46" s="43"/>
      <c r="E46" s="43"/>
      <c r="F46" s="43"/>
      <c r="G46" s="43"/>
      <c r="H46" s="43"/>
      <c r="I46" s="43"/>
      <c r="J46" s="43"/>
      <c r="K46" s="43"/>
      <c r="L46" s="43"/>
      <c r="M46" s="43"/>
      <c r="N46" s="43"/>
      <c r="O46" s="43"/>
      <c r="P46" s="44"/>
      <c r="Q46" s="45"/>
      <c r="R46" s="46"/>
    </row>
    <row r="47" spans="1:18" s="47" customFormat="1" ht="24.95" customHeight="1" x14ac:dyDescent="0.25">
      <c r="A47" s="136">
        <v>14</v>
      </c>
      <c r="B47" s="132" t="str">
        <f>Orçamento!D464</f>
        <v>ESTAÇÃO ELEVATÓRIA DE ESGOTOS 07D - SERVIÇOS</v>
      </c>
      <c r="C47" s="134"/>
      <c r="D47" s="48">
        <f>$C$47*D48</f>
        <v>0</v>
      </c>
      <c r="E47" s="48">
        <f t="shared" ref="E47:J47" si="11">$C$47*E48</f>
        <v>0</v>
      </c>
      <c r="F47" s="48">
        <f t="shared" si="11"/>
        <v>0</v>
      </c>
      <c r="G47" s="48">
        <f t="shared" si="11"/>
        <v>0</v>
      </c>
      <c r="H47" s="48">
        <f t="shared" si="11"/>
        <v>0</v>
      </c>
      <c r="I47" s="48">
        <f t="shared" si="11"/>
        <v>0</v>
      </c>
      <c r="J47" s="48">
        <f t="shared" si="11"/>
        <v>0</v>
      </c>
      <c r="K47" s="48"/>
      <c r="L47" s="48"/>
      <c r="M47" s="48"/>
      <c r="N47" s="48"/>
      <c r="O47" s="48"/>
      <c r="P47" s="50"/>
      <c r="Q47" s="45"/>
      <c r="R47" s="46"/>
    </row>
    <row r="48" spans="1:18" s="47" customFormat="1" ht="15" customHeight="1" x14ac:dyDescent="0.25">
      <c r="A48" s="137"/>
      <c r="B48" s="133"/>
      <c r="C48" s="135"/>
      <c r="D48" s="51"/>
      <c r="E48" s="51"/>
      <c r="F48" s="51"/>
      <c r="G48" s="51"/>
      <c r="H48" s="51"/>
      <c r="I48" s="51"/>
      <c r="J48" s="51"/>
      <c r="K48" s="51">
        <v>2.41E-2</v>
      </c>
      <c r="L48" s="51">
        <v>3.9399999999999998E-2</v>
      </c>
      <c r="M48" s="51">
        <v>2.7799999999999998E-2</v>
      </c>
      <c r="N48" s="51">
        <v>1.6E-2</v>
      </c>
      <c r="O48" s="51">
        <v>3.44E-2</v>
      </c>
      <c r="P48" s="44"/>
      <c r="Q48" s="45"/>
      <c r="R48" s="46"/>
    </row>
    <row r="49" spans="1:18" s="47" customFormat="1" ht="6.95" customHeight="1" x14ac:dyDescent="0.25">
      <c r="A49" s="41"/>
      <c r="B49" s="42"/>
      <c r="C49" s="42"/>
      <c r="D49" s="43"/>
      <c r="E49" s="43"/>
      <c r="F49" s="43"/>
      <c r="G49" s="43"/>
      <c r="H49" s="43"/>
      <c r="I49" s="43"/>
      <c r="J49" s="43"/>
      <c r="K49" s="43"/>
      <c r="L49" s="43"/>
      <c r="M49" s="43"/>
      <c r="N49" s="43"/>
      <c r="O49" s="43"/>
      <c r="P49" s="44"/>
      <c r="Q49" s="45"/>
      <c r="R49" s="46"/>
    </row>
    <row r="50" spans="1:18" s="47" customFormat="1" ht="24.95" customHeight="1" x14ac:dyDescent="0.25">
      <c r="A50" s="136">
        <v>15</v>
      </c>
      <c r="B50" s="138" t="str">
        <f>Orçamento!D1025</f>
        <v>REDE COLETORA DE ESGOTO SB-07D-3 - OBRAS CIVIS</v>
      </c>
      <c r="C50" s="140"/>
      <c r="D50" s="48"/>
      <c r="E50" s="48"/>
      <c r="F50" s="48"/>
      <c r="G50" s="48"/>
      <c r="H50" s="48"/>
      <c r="I50" s="48"/>
      <c r="J50" s="48"/>
      <c r="K50" s="48"/>
      <c r="L50" s="48"/>
      <c r="M50" s="48"/>
      <c r="N50" s="48"/>
      <c r="O50" s="48"/>
      <c r="P50" s="50"/>
      <c r="Q50" s="45"/>
      <c r="R50" s="46"/>
    </row>
    <row r="51" spans="1:18" s="47" customFormat="1" ht="15" customHeight="1" x14ac:dyDescent="0.25">
      <c r="A51" s="137"/>
      <c r="B51" s="139"/>
      <c r="C51" s="141"/>
      <c r="D51" s="51">
        <v>0.10050000000000001</v>
      </c>
      <c r="E51" s="51">
        <v>0.10050000000000001</v>
      </c>
      <c r="F51" s="51">
        <v>7.5999999999999998E-2</v>
      </c>
      <c r="G51" s="51">
        <v>7.5999999999999998E-2</v>
      </c>
      <c r="H51" s="51">
        <v>7.5999999999999998E-2</v>
      </c>
      <c r="I51" s="51">
        <v>7.5999999999999998E-2</v>
      </c>
      <c r="J51" s="51">
        <v>7.5999999999999998E-2</v>
      </c>
      <c r="K51" s="51">
        <v>3.8100000000000002E-2</v>
      </c>
      <c r="L51" s="51">
        <v>3.8100000000000002E-2</v>
      </c>
      <c r="M51" s="51">
        <v>3.8100000000000002E-2</v>
      </c>
      <c r="N51" s="51">
        <v>3.8100000000000002E-2</v>
      </c>
      <c r="O51" s="51">
        <v>3.8100000000000002E-2</v>
      </c>
      <c r="P51" s="44"/>
      <c r="Q51" s="45"/>
      <c r="R51" s="46"/>
    </row>
    <row r="52" spans="1:18" s="47" customFormat="1" ht="6.95" customHeight="1" x14ac:dyDescent="0.25">
      <c r="A52" s="41"/>
      <c r="B52" s="42"/>
      <c r="C52" s="42"/>
      <c r="D52" s="43"/>
      <c r="E52" s="43"/>
      <c r="F52" s="43"/>
      <c r="G52" s="43"/>
      <c r="H52" s="43"/>
      <c r="I52" s="43"/>
      <c r="J52" s="43"/>
      <c r="K52" s="43"/>
      <c r="L52" s="43"/>
      <c r="M52" s="43"/>
      <c r="N52" s="43"/>
      <c r="O52" s="43"/>
      <c r="P52" s="44"/>
      <c r="Q52" s="45"/>
      <c r="R52" s="46"/>
    </row>
    <row r="53" spans="1:18" s="47" customFormat="1" ht="24.95" customHeight="1" x14ac:dyDescent="0.25">
      <c r="A53" s="136">
        <v>16</v>
      </c>
      <c r="B53" s="132" t="str">
        <f>Orçamento!D1210</f>
        <v>REDE COLETORA DE ESGOTO SB-08 - OBRAS CIVIS</v>
      </c>
      <c r="C53" s="134"/>
      <c r="D53" s="48"/>
      <c r="E53" s="48"/>
      <c r="F53" s="48"/>
      <c r="G53" s="48"/>
      <c r="H53" s="48"/>
      <c r="I53" s="48"/>
      <c r="J53" s="48"/>
      <c r="K53" s="48"/>
      <c r="L53" s="48"/>
      <c r="M53" s="48"/>
      <c r="N53" s="48"/>
      <c r="O53" s="48"/>
      <c r="P53" s="50"/>
      <c r="Q53" s="45"/>
      <c r="R53" s="46"/>
    </row>
    <row r="54" spans="1:18" s="47" customFormat="1" ht="15" customHeight="1" x14ac:dyDescent="0.25">
      <c r="A54" s="137"/>
      <c r="B54" s="133"/>
      <c r="C54" s="135"/>
      <c r="D54" s="51">
        <v>5.3400000000000003E-2</v>
      </c>
      <c r="E54" s="51">
        <v>5.3400000000000003E-2</v>
      </c>
      <c r="F54" s="51">
        <v>5.3400000000000003E-2</v>
      </c>
      <c r="G54" s="51">
        <v>5.3400000000000003E-2</v>
      </c>
      <c r="H54" s="51">
        <v>5.3400000000000003E-2</v>
      </c>
      <c r="I54" s="51">
        <v>5.3400000000000003E-2</v>
      </c>
      <c r="J54" s="51">
        <v>5.3400000000000003E-2</v>
      </c>
      <c r="K54" s="51">
        <v>5.3400000000000003E-2</v>
      </c>
      <c r="L54" s="51">
        <v>5.3400000000000003E-2</v>
      </c>
      <c r="M54" s="51">
        <v>5.3400000000000003E-2</v>
      </c>
      <c r="N54" s="51">
        <v>5.3400000000000003E-2</v>
      </c>
      <c r="O54" s="51">
        <v>5.3400000000000003E-2</v>
      </c>
      <c r="P54" s="44"/>
      <c r="Q54" s="45"/>
      <c r="R54" s="46"/>
    </row>
    <row r="55" spans="1:18" s="47" customFormat="1" ht="6.95" customHeight="1" x14ac:dyDescent="0.25">
      <c r="A55" s="41"/>
      <c r="B55" s="42"/>
      <c r="C55" s="42"/>
      <c r="D55" s="43"/>
      <c r="E55" s="43"/>
      <c r="F55" s="43"/>
      <c r="G55" s="43"/>
      <c r="H55" s="43"/>
      <c r="I55" s="43"/>
      <c r="J55" s="43"/>
      <c r="K55" s="43"/>
      <c r="L55" s="43"/>
      <c r="M55" s="43"/>
      <c r="N55" s="43"/>
      <c r="O55" s="43"/>
      <c r="P55" s="44"/>
      <c r="Q55" s="45"/>
      <c r="R55" s="46"/>
    </row>
    <row r="56" spans="1:18" s="47" customFormat="1" ht="16.7" customHeight="1" x14ac:dyDescent="0.25">
      <c r="A56" s="63"/>
      <c r="B56" s="64"/>
      <c r="C56" s="65">
        <f>SUM(C8:C54)</f>
        <v>0</v>
      </c>
      <c r="D56" s="66"/>
      <c r="E56" s="66"/>
      <c r="F56" s="66"/>
      <c r="G56" s="67"/>
      <c r="H56" s="67"/>
      <c r="I56" s="67"/>
      <c r="J56" s="67"/>
      <c r="K56" s="67"/>
      <c r="L56" s="67"/>
      <c r="M56" s="67"/>
      <c r="N56" s="67"/>
      <c r="O56" s="68"/>
      <c r="P56" s="44"/>
      <c r="Q56" s="45"/>
      <c r="R56" s="46"/>
    </row>
    <row r="57" spans="1:18" s="47" customFormat="1" ht="6.95" customHeight="1" x14ac:dyDescent="0.25">
      <c r="A57" s="41"/>
      <c r="B57" s="42"/>
      <c r="C57" s="42"/>
      <c r="D57" s="43"/>
      <c r="E57" s="43"/>
      <c r="F57" s="43"/>
      <c r="G57" s="43"/>
      <c r="H57" s="43"/>
      <c r="I57" s="43"/>
      <c r="J57" s="43"/>
      <c r="K57" s="43"/>
      <c r="L57" s="43"/>
      <c r="M57" s="43"/>
      <c r="N57" s="43"/>
      <c r="O57" s="43"/>
      <c r="P57" s="44"/>
      <c r="Q57" s="45"/>
      <c r="R57" s="46"/>
    </row>
    <row r="58" spans="1:18" ht="24.95" customHeight="1" x14ac:dyDescent="0.25">
      <c r="A58" s="142" t="s">
        <v>2225</v>
      </c>
      <c r="B58" s="143"/>
      <c r="C58" s="69"/>
      <c r="D58" s="52">
        <f>SUM(D8,D11,D14,D17,D20,D23,D26,D29,D32,D35,D38,D41,D44,D47,D50,D53)</f>
        <v>0</v>
      </c>
      <c r="E58" s="52">
        <f t="shared" ref="E58:O58" si="12">SUM(E8,E11,E14,E17,E20,E23,E26,E29,E32,E35,E38,E41,E44,E47,E50,E53)</f>
        <v>0</v>
      </c>
      <c r="F58" s="52">
        <f t="shared" si="12"/>
        <v>0</v>
      </c>
      <c r="G58" s="52">
        <f t="shared" si="12"/>
        <v>0</v>
      </c>
      <c r="H58" s="52">
        <f t="shared" si="12"/>
        <v>0</v>
      </c>
      <c r="I58" s="52">
        <f t="shared" si="12"/>
        <v>0</v>
      </c>
      <c r="J58" s="52">
        <f t="shared" si="12"/>
        <v>0</v>
      </c>
      <c r="K58" s="52">
        <f t="shared" si="12"/>
        <v>0</v>
      </c>
      <c r="L58" s="52">
        <f t="shared" si="12"/>
        <v>0</v>
      </c>
      <c r="M58" s="52">
        <f t="shared" si="12"/>
        <v>0</v>
      </c>
      <c r="N58" s="52">
        <f t="shared" si="12"/>
        <v>0</v>
      </c>
      <c r="O58" s="52">
        <f t="shared" si="12"/>
        <v>0</v>
      </c>
      <c r="P58" s="44"/>
      <c r="Q58" s="45"/>
      <c r="R58" s="40"/>
    </row>
    <row r="59" spans="1:18" x14ac:dyDescent="0.25">
      <c r="A59" s="145" t="s">
        <v>2226</v>
      </c>
      <c r="B59" s="146"/>
      <c r="C59" s="70"/>
      <c r="D59" s="53"/>
      <c r="E59" s="53"/>
      <c r="F59" s="53"/>
      <c r="G59" s="53"/>
      <c r="H59" s="53"/>
      <c r="I59" s="53"/>
      <c r="J59" s="53"/>
      <c r="K59" s="53"/>
      <c r="L59" s="53"/>
      <c r="M59" s="53"/>
      <c r="N59" s="53"/>
      <c r="O59" s="53"/>
      <c r="P59" s="44"/>
      <c r="Q59" s="45"/>
      <c r="R59" s="40"/>
    </row>
    <row r="60" spans="1:18" ht="24.95" customHeight="1" x14ac:dyDescent="0.25">
      <c r="A60" s="142" t="s">
        <v>2227</v>
      </c>
      <c r="B60" s="143"/>
      <c r="C60" s="71"/>
      <c r="D60" s="52">
        <f>D58</f>
        <v>0</v>
      </c>
      <c r="E60" s="52">
        <f>D60+E58</f>
        <v>0</v>
      </c>
      <c r="F60" s="52">
        <f t="shared" ref="F60:O60" si="13">E60+F58</f>
        <v>0</v>
      </c>
      <c r="G60" s="52">
        <f t="shared" si="13"/>
        <v>0</v>
      </c>
      <c r="H60" s="52">
        <f t="shared" si="13"/>
        <v>0</v>
      </c>
      <c r="I60" s="52">
        <f t="shared" si="13"/>
        <v>0</v>
      </c>
      <c r="J60" s="52">
        <f t="shared" si="13"/>
        <v>0</v>
      </c>
      <c r="K60" s="52">
        <f t="shared" si="13"/>
        <v>0</v>
      </c>
      <c r="L60" s="52">
        <f t="shared" si="13"/>
        <v>0</v>
      </c>
      <c r="M60" s="52">
        <f t="shared" si="13"/>
        <v>0</v>
      </c>
      <c r="N60" s="52">
        <f t="shared" si="13"/>
        <v>0</v>
      </c>
      <c r="O60" s="52">
        <f t="shared" si="13"/>
        <v>0</v>
      </c>
      <c r="P60" s="54"/>
      <c r="Q60" s="55"/>
      <c r="R60" s="40"/>
    </row>
    <row r="61" spans="1:18" x14ac:dyDescent="0.25">
      <c r="A61" s="145" t="s">
        <v>2228</v>
      </c>
      <c r="B61" s="146"/>
      <c r="C61" s="70"/>
      <c r="D61" s="53">
        <f>D59</f>
        <v>0</v>
      </c>
      <c r="E61" s="53">
        <f>E59+D61</f>
        <v>0</v>
      </c>
      <c r="F61" s="53">
        <f t="shared" ref="F61:O61" si="14">F59+E61</f>
        <v>0</v>
      </c>
      <c r="G61" s="53">
        <f t="shared" si="14"/>
        <v>0</v>
      </c>
      <c r="H61" s="53">
        <f t="shared" si="14"/>
        <v>0</v>
      </c>
      <c r="I61" s="53">
        <f t="shared" si="14"/>
        <v>0</v>
      </c>
      <c r="J61" s="53">
        <f t="shared" si="14"/>
        <v>0</v>
      </c>
      <c r="K61" s="53">
        <f t="shared" si="14"/>
        <v>0</v>
      </c>
      <c r="L61" s="53">
        <f t="shared" si="14"/>
        <v>0</v>
      </c>
      <c r="M61" s="53">
        <f t="shared" si="14"/>
        <v>0</v>
      </c>
      <c r="N61" s="53">
        <f t="shared" si="14"/>
        <v>0</v>
      </c>
      <c r="O61" s="53">
        <f t="shared" si="14"/>
        <v>0</v>
      </c>
      <c r="P61" s="56"/>
      <c r="Q61" s="45"/>
      <c r="R61" s="40"/>
    </row>
    <row r="62" spans="1:18" x14ac:dyDescent="0.25">
      <c r="A62" s="57"/>
      <c r="B62" s="58"/>
      <c r="C62" s="58"/>
      <c r="D62" s="58"/>
      <c r="E62" s="58"/>
      <c r="F62" s="58"/>
      <c r="G62" s="58"/>
      <c r="H62" s="58"/>
      <c r="I62" s="58"/>
      <c r="J62" s="58"/>
      <c r="K62" s="58"/>
      <c r="L62" s="58"/>
      <c r="M62" s="58"/>
      <c r="N62" s="58"/>
      <c r="O62" s="58"/>
      <c r="P62" s="40"/>
      <c r="Q62" s="40"/>
      <c r="R62" s="40"/>
    </row>
    <row r="64" spans="1:18" ht="24.95" customHeight="1" x14ac:dyDescent="0.25">
      <c r="A64" s="147" t="s">
        <v>2219</v>
      </c>
      <c r="B64" s="148" t="s">
        <v>2222</v>
      </c>
      <c r="C64" s="144" t="s">
        <v>2223</v>
      </c>
      <c r="D64" s="149" t="s">
        <v>2224</v>
      </c>
      <c r="E64" s="149"/>
      <c r="F64" s="149"/>
      <c r="G64" s="149"/>
      <c r="H64" s="149"/>
      <c r="I64" s="149"/>
      <c r="J64" s="149"/>
      <c r="K64" s="149"/>
      <c r="L64" s="149"/>
      <c r="M64" s="149"/>
      <c r="N64" s="149"/>
      <c r="O64" s="149"/>
      <c r="P64" s="40"/>
      <c r="Q64" s="40"/>
      <c r="R64" s="40"/>
    </row>
    <row r="65" spans="1:18" ht="24.95" customHeight="1" x14ac:dyDescent="0.25">
      <c r="A65" s="147"/>
      <c r="B65" s="148"/>
      <c r="C65" s="144"/>
      <c r="D65" s="61">
        <v>13</v>
      </c>
      <c r="E65" s="61">
        <v>14</v>
      </c>
      <c r="F65" s="61">
        <v>15</v>
      </c>
      <c r="G65" s="61">
        <v>16</v>
      </c>
      <c r="H65" s="61">
        <v>17</v>
      </c>
      <c r="I65" s="61">
        <v>18</v>
      </c>
      <c r="J65" s="72"/>
      <c r="K65" s="73"/>
      <c r="L65" s="73"/>
      <c r="M65" s="73"/>
      <c r="N65" s="73"/>
      <c r="O65" s="74"/>
      <c r="P65" s="40"/>
      <c r="Q65" s="40"/>
      <c r="R65" s="40"/>
    </row>
    <row r="66" spans="1:18" s="47" customFormat="1" ht="6.95" customHeight="1" x14ac:dyDescent="0.25">
      <c r="A66" s="41"/>
      <c r="B66" s="42"/>
      <c r="C66" s="42"/>
      <c r="D66" s="43"/>
      <c r="E66" s="43"/>
      <c r="F66" s="43"/>
      <c r="G66" s="43"/>
      <c r="H66" s="43"/>
      <c r="I66" s="43"/>
      <c r="J66" s="43"/>
      <c r="K66" s="43"/>
      <c r="L66" s="43"/>
      <c r="M66" s="43"/>
      <c r="N66" s="43"/>
      <c r="O66" s="43"/>
      <c r="P66" s="44"/>
      <c r="Q66" s="45"/>
      <c r="R66" s="46"/>
    </row>
    <row r="67" spans="1:18" s="47" customFormat="1" ht="24.95" customHeight="1" x14ac:dyDescent="0.25">
      <c r="A67" s="136">
        <v>1</v>
      </c>
      <c r="B67" s="132" t="str">
        <f>B8</f>
        <v>CANTEIRO DE OBRAS E ADMINISTRAÇÃO LOCAL</v>
      </c>
      <c r="C67" s="134"/>
      <c r="D67" s="48"/>
      <c r="E67" s="48"/>
      <c r="F67" s="48"/>
      <c r="G67" s="48"/>
      <c r="H67" s="48"/>
      <c r="I67" s="48"/>
      <c r="J67" s="48">
        <f t="shared" ref="J67:O67" si="15">$C$67*J68</f>
        <v>0</v>
      </c>
      <c r="K67" s="48">
        <f t="shared" si="15"/>
        <v>0</v>
      </c>
      <c r="L67" s="48">
        <f t="shared" si="15"/>
        <v>0</v>
      </c>
      <c r="M67" s="48">
        <f t="shared" si="15"/>
        <v>0</v>
      </c>
      <c r="N67" s="48">
        <f t="shared" si="15"/>
        <v>0</v>
      </c>
      <c r="O67" s="48">
        <f t="shared" si="15"/>
        <v>0</v>
      </c>
      <c r="P67" s="50">
        <f>SUM(D8:O8,D67:O67)</f>
        <v>0</v>
      </c>
      <c r="Q67" s="99">
        <f>C8-P67</f>
        <v>0</v>
      </c>
      <c r="R67" s="46"/>
    </row>
    <row r="68" spans="1:18" s="47" customFormat="1" ht="15" customHeight="1" x14ac:dyDescent="0.25">
      <c r="A68" s="137"/>
      <c r="B68" s="133"/>
      <c r="C68" s="133"/>
      <c r="D68" s="51">
        <v>3.9600000000000003E-2</v>
      </c>
      <c r="E68" s="51">
        <v>3.9600000000000003E-2</v>
      </c>
      <c r="F68" s="51">
        <v>3.9600000000000003E-2</v>
      </c>
      <c r="G68" s="51">
        <v>3.9600000000000003E-2</v>
      </c>
      <c r="H68" s="51">
        <v>3.9600000000000003E-2</v>
      </c>
      <c r="I68" s="51">
        <v>3.9E-2</v>
      </c>
      <c r="J68" s="51"/>
      <c r="K68" s="51"/>
      <c r="L68" s="51"/>
      <c r="M68" s="51"/>
      <c r="N68" s="51"/>
      <c r="O68" s="51"/>
      <c r="P68" s="44">
        <f>SUM(D9:O9,D68:O68)</f>
        <v>0.99999999999999978</v>
      </c>
      <c r="Q68" s="99"/>
      <c r="R68" s="46"/>
    </row>
    <row r="69" spans="1:18" s="47" customFormat="1" ht="6.95" customHeight="1" x14ac:dyDescent="0.25">
      <c r="A69" s="41"/>
      <c r="B69" s="42"/>
      <c r="C69" s="42"/>
      <c r="D69" s="43"/>
      <c r="E69" s="43"/>
      <c r="F69" s="43"/>
      <c r="G69" s="43"/>
      <c r="H69" s="43"/>
      <c r="I69" s="43"/>
      <c r="J69" s="43"/>
      <c r="K69" s="43"/>
      <c r="L69" s="43"/>
      <c r="M69" s="43"/>
      <c r="N69" s="43"/>
      <c r="O69" s="43"/>
      <c r="P69" s="44"/>
      <c r="Q69" s="99"/>
      <c r="R69" s="46"/>
    </row>
    <row r="70" spans="1:18" s="47" customFormat="1" ht="24.95" customHeight="1" x14ac:dyDescent="0.25">
      <c r="A70" s="136">
        <v>2</v>
      </c>
      <c r="B70" s="132" t="str">
        <f>B11</f>
        <v>SERVIÇOS PRELIMINARES</v>
      </c>
      <c r="C70" s="134"/>
      <c r="D70" s="48">
        <f>$C$70*D71</f>
        <v>0</v>
      </c>
      <c r="E70" s="48">
        <f t="shared" ref="E70:O70" si="16">$C$70*E71</f>
        <v>0</v>
      </c>
      <c r="F70" s="48">
        <f t="shared" si="16"/>
        <v>0</v>
      </c>
      <c r="G70" s="48">
        <f t="shared" si="16"/>
        <v>0</v>
      </c>
      <c r="H70" s="48">
        <f t="shared" si="16"/>
        <v>0</v>
      </c>
      <c r="I70" s="48">
        <f t="shared" si="16"/>
        <v>0</v>
      </c>
      <c r="J70" s="48">
        <f t="shared" si="16"/>
        <v>0</v>
      </c>
      <c r="K70" s="48">
        <f t="shared" si="16"/>
        <v>0</v>
      </c>
      <c r="L70" s="48">
        <f t="shared" si="16"/>
        <v>0</v>
      </c>
      <c r="M70" s="48">
        <f t="shared" si="16"/>
        <v>0</v>
      </c>
      <c r="N70" s="48">
        <f t="shared" si="16"/>
        <v>0</v>
      </c>
      <c r="O70" s="48">
        <f t="shared" si="16"/>
        <v>0</v>
      </c>
      <c r="P70" s="50">
        <f>SUM(D11:O11,D70:O70)</f>
        <v>0</v>
      </c>
      <c r="Q70" s="99">
        <f>C11-P70</f>
        <v>0</v>
      </c>
      <c r="R70" s="46"/>
    </row>
    <row r="71" spans="1:18" s="47" customFormat="1" ht="15" customHeight="1" x14ac:dyDescent="0.25">
      <c r="A71" s="137"/>
      <c r="B71" s="133"/>
      <c r="C71" s="133"/>
      <c r="D71" s="51"/>
      <c r="E71" s="51"/>
      <c r="F71" s="51"/>
      <c r="G71" s="51"/>
      <c r="H71" s="51"/>
      <c r="I71" s="51"/>
      <c r="J71" s="51"/>
      <c r="K71" s="51"/>
      <c r="L71" s="51"/>
      <c r="M71" s="51"/>
      <c r="N71" s="51"/>
      <c r="O71" s="51"/>
      <c r="P71" s="59">
        <f>SUM(D12:O12,D71:O71)</f>
        <v>1</v>
      </c>
      <c r="Q71" s="99"/>
      <c r="R71" s="46"/>
    </row>
    <row r="72" spans="1:18" s="47" customFormat="1" ht="6.95" customHeight="1" x14ac:dyDescent="0.25">
      <c r="A72" s="41"/>
      <c r="B72" s="42"/>
      <c r="C72" s="42"/>
      <c r="D72" s="43"/>
      <c r="E72" s="43"/>
      <c r="F72" s="43"/>
      <c r="G72" s="43"/>
      <c r="H72" s="43"/>
      <c r="I72" s="43"/>
      <c r="J72" s="43"/>
      <c r="K72" s="43"/>
      <c r="L72" s="43"/>
      <c r="M72" s="43"/>
      <c r="N72" s="43"/>
      <c r="O72" s="43"/>
      <c r="P72" s="44"/>
      <c r="Q72" s="99"/>
      <c r="R72" s="46"/>
    </row>
    <row r="73" spans="1:18" s="47" customFormat="1" ht="24.95" customHeight="1" x14ac:dyDescent="0.25">
      <c r="A73" s="136">
        <v>3</v>
      </c>
      <c r="B73" s="132" t="str">
        <f>B14</f>
        <v>MACRODRENAGEM - RECUPERAÇÃO DO CANAL</v>
      </c>
      <c r="C73" s="134"/>
      <c r="D73" s="48">
        <f>$C$73*D74</f>
        <v>0</v>
      </c>
      <c r="E73" s="48">
        <f t="shared" ref="E73:O73" si="17">$C$73*E74</f>
        <v>0</v>
      </c>
      <c r="F73" s="48">
        <f t="shared" si="17"/>
        <v>0</v>
      </c>
      <c r="G73" s="48">
        <f t="shared" si="17"/>
        <v>0</v>
      </c>
      <c r="H73" s="48">
        <f t="shared" si="17"/>
        <v>0</v>
      </c>
      <c r="I73" s="48">
        <f t="shared" si="17"/>
        <v>0</v>
      </c>
      <c r="J73" s="48">
        <f t="shared" si="17"/>
        <v>0</v>
      </c>
      <c r="K73" s="48">
        <f t="shared" si="17"/>
        <v>0</v>
      </c>
      <c r="L73" s="48">
        <f t="shared" si="17"/>
        <v>0</v>
      </c>
      <c r="M73" s="48">
        <f t="shared" si="17"/>
        <v>0</v>
      </c>
      <c r="N73" s="48">
        <f t="shared" si="17"/>
        <v>0</v>
      </c>
      <c r="O73" s="48">
        <f t="shared" si="17"/>
        <v>0</v>
      </c>
      <c r="P73" s="50">
        <f>SUM(D14:O14,D73:O73)</f>
        <v>0</v>
      </c>
      <c r="Q73" s="99">
        <f>C14-P73</f>
        <v>0</v>
      </c>
      <c r="R73" s="46"/>
    </row>
    <row r="74" spans="1:18" s="47" customFormat="1" ht="15" customHeight="1" x14ac:dyDescent="0.25">
      <c r="A74" s="137"/>
      <c r="B74" s="133"/>
      <c r="C74" s="133"/>
      <c r="D74" s="51"/>
      <c r="E74" s="51"/>
      <c r="F74" s="51"/>
      <c r="G74" s="51"/>
      <c r="H74" s="51"/>
      <c r="I74" s="51"/>
      <c r="J74" s="51"/>
      <c r="K74" s="51"/>
      <c r="L74" s="51"/>
      <c r="M74" s="51"/>
      <c r="N74" s="51"/>
      <c r="O74" s="51"/>
      <c r="P74" s="44">
        <f>SUM(D15:O15,D74:O74)</f>
        <v>1</v>
      </c>
      <c r="Q74" s="99"/>
      <c r="R74" s="46"/>
    </row>
    <row r="75" spans="1:18" s="47" customFormat="1" ht="6.95" customHeight="1" x14ac:dyDescent="0.25">
      <c r="A75" s="41"/>
      <c r="B75" s="42"/>
      <c r="C75" s="42"/>
      <c r="D75" s="43"/>
      <c r="E75" s="43"/>
      <c r="F75" s="43"/>
      <c r="G75" s="43"/>
      <c r="H75" s="43"/>
      <c r="I75" s="43"/>
      <c r="J75" s="43"/>
      <c r="K75" s="43"/>
      <c r="L75" s="43"/>
      <c r="M75" s="43"/>
      <c r="N75" s="43"/>
      <c r="O75" s="43"/>
      <c r="P75" s="44"/>
      <c r="Q75" s="99"/>
      <c r="R75" s="46"/>
    </row>
    <row r="76" spans="1:18" s="47" customFormat="1" ht="24.95" customHeight="1" x14ac:dyDescent="0.25">
      <c r="A76" s="136">
        <v>4</v>
      </c>
      <c r="B76" s="132" t="str">
        <f>B17</f>
        <v>TERRAPLANAGEM</v>
      </c>
      <c r="C76" s="134"/>
      <c r="D76" s="48"/>
      <c r="E76" s="48"/>
      <c r="F76" s="48"/>
      <c r="G76" s="48"/>
      <c r="H76" s="48"/>
      <c r="I76" s="48"/>
      <c r="J76" s="48">
        <f t="shared" ref="J76:O76" si="18">$C$76*J77</f>
        <v>0</v>
      </c>
      <c r="K76" s="48">
        <f t="shared" si="18"/>
        <v>0</v>
      </c>
      <c r="L76" s="48">
        <f t="shared" si="18"/>
        <v>0</v>
      </c>
      <c r="M76" s="48">
        <f t="shared" si="18"/>
        <v>0</v>
      </c>
      <c r="N76" s="48">
        <f t="shared" si="18"/>
        <v>0</v>
      </c>
      <c r="O76" s="48">
        <f t="shared" si="18"/>
        <v>0</v>
      </c>
      <c r="P76" s="50">
        <f>SUM(D17:O17,D76:O76)</f>
        <v>0</v>
      </c>
      <c r="Q76" s="99">
        <f>C17-P76</f>
        <v>0</v>
      </c>
      <c r="R76" s="46"/>
    </row>
    <row r="77" spans="1:18" s="47" customFormat="1" ht="15" customHeight="1" x14ac:dyDescent="0.25">
      <c r="A77" s="137"/>
      <c r="B77" s="133"/>
      <c r="C77" s="133"/>
      <c r="D77" s="51">
        <v>0.14280000000000001</v>
      </c>
      <c r="E77" s="51">
        <v>0.14280000000000001</v>
      </c>
      <c r="F77" s="51">
        <v>0.14280000000000001</v>
      </c>
      <c r="G77" s="51">
        <v>0.14280000000000001</v>
      </c>
      <c r="H77" s="51">
        <v>0.14299999999999999</v>
      </c>
      <c r="I77" s="51">
        <v>0.14299999999999999</v>
      </c>
      <c r="J77" s="51"/>
      <c r="K77" s="51"/>
      <c r="L77" s="51"/>
      <c r="M77" s="51"/>
      <c r="N77" s="51"/>
      <c r="O77" s="51"/>
      <c r="P77" s="44">
        <f>SUM(D18:O18,D77:O77)</f>
        <v>1</v>
      </c>
      <c r="Q77" s="99"/>
      <c r="R77" s="46"/>
    </row>
    <row r="78" spans="1:18" s="47" customFormat="1" ht="6.95" customHeight="1" x14ac:dyDescent="0.25">
      <c r="A78" s="41"/>
      <c r="B78" s="42"/>
      <c r="C78" s="42"/>
      <c r="D78" s="43"/>
      <c r="E78" s="43"/>
      <c r="F78" s="43"/>
      <c r="G78" s="43"/>
      <c r="H78" s="43"/>
      <c r="I78" s="43"/>
      <c r="J78" s="43"/>
      <c r="K78" s="43"/>
      <c r="L78" s="43"/>
      <c r="M78" s="43"/>
      <c r="N78" s="43"/>
      <c r="O78" s="43"/>
      <c r="P78" s="44"/>
      <c r="Q78" s="99"/>
      <c r="R78" s="46"/>
    </row>
    <row r="79" spans="1:18" s="47" customFormat="1" ht="24.95" customHeight="1" x14ac:dyDescent="0.25">
      <c r="A79" s="136">
        <v>5</v>
      </c>
      <c r="B79" s="132" t="str">
        <f>B20</f>
        <v>PASSARELA</v>
      </c>
      <c r="C79" s="134"/>
      <c r="D79" s="48">
        <f>$C$79*D80</f>
        <v>0</v>
      </c>
      <c r="E79" s="48">
        <f t="shared" ref="E79:N79" si="19">$C$79*E80</f>
        <v>0</v>
      </c>
      <c r="F79" s="48">
        <f t="shared" si="19"/>
        <v>0</v>
      </c>
      <c r="G79" s="48">
        <f t="shared" si="19"/>
        <v>0</v>
      </c>
      <c r="H79" s="48">
        <f t="shared" si="19"/>
        <v>0</v>
      </c>
      <c r="I79" s="48">
        <f t="shared" si="19"/>
        <v>0</v>
      </c>
      <c r="J79" s="48">
        <f t="shared" si="19"/>
        <v>0</v>
      </c>
      <c r="K79" s="48">
        <f t="shared" si="19"/>
        <v>0</v>
      </c>
      <c r="L79" s="48">
        <f t="shared" si="19"/>
        <v>0</v>
      </c>
      <c r="M79" s="48">
        <f t="shared" si="19"/>
        <v>0</v>
      </c>
      <c r="N79" s="48">
        <f t="shared" si="19"/>
        <v>0</v>
      </c>
      <c r="O79" s="48">
        <f>$C$79*O80</f>
        <v>0</v>
      </c>
      <c r="P79" s="50">
        <f>SUM(D20:O20,D79:O79)</f>
        <v>0</v>
      </c>
      <c r="Q79" s="99">
        <f>C20-P79</f>
        <v>0</v>
      </c>
      <c r="R79" s="46"/>
    </row>
    <row r="80" spans="1:18" s="47" customFormat="1" ht="15" customHeight="1" x14ac:dyDescent="0.25">
      <c r="A80" s="137"/>
      <c r="B80" s="133"/>
      <c r="C80" s="133"/>
      <c r="D80" s="51"/>
      <c r="E80" s="51"/>
      <c r="F80" s="51"/>
      <c r="G80" s="51"/>
      <c r="H80" s="51"/>
      <c r="I80" s="51"/>
      <c r="J80" s="51"/>
      <c r="K80" s="51"/>
      <c r="L80" s="51"/>
      <c r="M80" s="51"/>
      <c r="N80" s="51"/>
      <c r="O80" s="51"/>
      <c r="P80" s="44">
        <f>SUM(D21:O21,D80:O80)</f>
        <v>1</v>
      </c>
      <c r="Q80" s="99"/>
      <c r="R80" s="46"/>
    </row>
    <row r="81" spans="1:18" s="47" customFormat="1" ht="6.95" customHeight="1" x14ac:dyDescent="0.25">
      <c r="A81" s="41"/>
      <c r="B81" s="42"/>
      <c r="C81" s="42"/>
      <c r="D81" s="43"/>
      <c r="E81" s="43"/>
      <c r="F81" s="43"/>
      <c r="G81" s="43"/>
      <c r="H81" s="43"/>
      <c r="I81" s="43"/>
      <c r="J81" s="43"/>
      <c r="K81" s="43"/>
      <c r="L81" s="43"/>
      <c r="M81" s="43"/>
      <c r="N81" s="43"/>
      <c r="O81" s="43"/>
      <c r="P81" s="44"/>
      <c r="Q81" s="99"/>
      <c r="R81" s="46"/>
    </row>
    <row r="82" spans="1:18" s="47" customFormat="1" ht="24.95" customHeight="1" x14ac:dyDescent="0.25">
      <c r="A82" s="136">
        <v>6</v>
      </c>
      <c r="B82" s="132" t="str">
        <f>B23</f>
        <v>URBANIZAÇÃO</v>
      </c>
      <c r="C82" s="134"/>
      <c r="D82" s="48"/>
      <c r="E82" s="48"/>
      <c r="F82" s="48"/>
      <c r="G82" s="48"/>
      <c r="H82" s="48"/>
      <c r="I82" s="48"/>
      <c r="J82" s="48">
        <f t="shared" ref="J82:O82" si="20">$C$82*J83</f>
        <v>0</v>
      </c>
      <c r="K82" s="48">
        <f t="shared" si="20"/>
        <v>0</v>
      </c>
      <c r="L82" s="48">
        <f t="shared" si="20"/>
        <v>0</v>
      </c>
      <c r="M82" s="48">
        <f t="shared" si="20"/>
        <v>0</v>
      </c>
      <c r="N82" s="48">
        <f t="shared" si="20"/>
        <v>0</v>
      </c>
      <c r="O82" s="48">
        <f t="shared" si="20"/>
        <v>0</v>
      </c>
      <c r="P82" s="50">
        <f>SUM(D23:O23,D82:O82)</f>
        <v>0</v>
      </c>
      <c r="Q82" s="99">
        <f>C23-P82</f>
        <v>0</v>
      </c>
      <c r="R82" s="46"/>
    </row>
    <row r="83" spans="1:18" s="47" customFormat="1" ht="15" customHeight="1" x14ac:dyDescent="0.25">
      <c r="A83" s="137"/>
      <c r="B83" s="133"/>
      <c r="C83" s="133"/>
      <c r="D83" s="51">
        <v>0.1144</v>
      </c>
      <c r="E83" s="51">
        <v>0.20319999999999999</v>
      </c>
      <c r="F83" s="51">
        <v>9.8299999999999998E-2</v>
      </c>
      <c r="G83" s="51">
        <v>0.38379999999999997</v>
      </c>
      <c r="H83" s="51">
        <v>8.8800000000000004E-2</v>
      </c>
      <c r="I83" s="51">
        <v>8.8800000000000004E-2</v>
      </c>
      <c r="J83" s="51"/>
      <c r="K83" s="51"/>
      <c r="L83" s="51"/>
      <c r="M83" s="51"/>
      <c r="N83" s="51"/>
      <c r="O83" s="51"/>
      <c r="P83" s="44">
        <f>SUM(D24:O24,D83:O83)</f>
        <v>1</v>
      </c>
      <c r="Q83" s="99"/>
      <c r="R83" s="46"/>
    </row>
    <row r="84" spans="1:18" s="47" customFormat="1" ht="6.95" customHeight="1" x14ac:dyDescent="0.25">
      <c r="A84" s="41"/>
      <c r="B84" s="42"/>
      <c r="C84" s="42"/>
      <c r="D84" s="43"/>
      <c r="E84" s="43"/>
      <c r="F84" s="43"/>
      <c r="G84" s="43"/>
      <c r="H84" s="43"/>
      <c r="I84" s="43"/>
      <c r="J84" s="43"/>
      <c r="K84" s="43"/>
      <c r="L84" s="43"/>
      <c r="M84" s="43"/>
      <c r="N84" s="43"/>
      <c r="O84" s="43"/>
      <c r="P84" s="44"/>
      <c r="Q84" s="99"/>
      <c r="R84" s="46"/>
    </row>
    <row r="85" spans="1:18" s="47" customFormat="1" ht="24.95" customHeight="1" x14ac:dyDescent="0.25">
      <c r="A85" s="136">
        <v>7</v>
      </c>
      <c r="B85" s="132" t="str">
        <f>B26</f>
        <v>CICLOVIA</v>
      </c>
      <c r="C85" s="134"/>
      <c r="D85" s="48">
        <f>$C$85*D86</f>
        <v>0</v>
      </c>
      <c r="E85" s="48">
        <f t="shared" ref="E85:O85" si="21">$C$85*E86</f>
        <v>0</v>
      </c>
      <c r="F85" s="48"/>
      <c r="G85" s="48"/>
      <c r="H85" s="48">
        <f t="shared" si="21"/>
        <v>0</v>
      </c>
      <c r="I85" s="48">
        <f t="shared" si="21"/>
        <v>0</v>
      </c>
      <c r="J85" s="48">
        <f t="shared" si="21"/>
        <v>0</v>
      </c>
      <c r="K85" s="48">
        <f t="shared" si="21"/>
        <v>0</v>
      </c>
      <c r="L85" s="48">
        <f t="shared" si="21"/>
        <v>0</v>
      </c>
      <c r="M85" s="48">
        <f t="shared" si="21"/>
        <v>0</v>
      </c>
      <c r="N85" s="48">
        <f t="shared" si="21"/>
        <v>0</v>
      </c>
      <c r="O85" s="48">
        <f t="shared" si="21"/>
        <v>0</v>
      </c>
      <c r="P85" s="50">
        <f>SUM(D26:O26,D85:O85)</f>
        <v>0</v>
      </c>
      <c r="Q85" s="99">
        <f>C26-P85</f>
        <v>0</v>
      </c>
      <c r="R85" s="46"/>
    </row>
    <row r="86" spans="1:18" s="47" customFormat="1" ht="15" customHeight="1" x14ac:dyDescent="0.25">
      <c r="A86" s="137"/>
      <c r="B86" s="133"/>
      <c r="C86" s="133"/>
      <c r="D86" s="51"/>
      <c r="E86" s="51"/>
      <c r="F86" s="51">
        <v>0.5</v>
      </c>
      <c r="G86" s="51">
        <v>0.5</v>
      </c>
      <c r="H86" s="51"/>
      <c r="I86" s="51"/>
      <c r="J86" s="51"/>
      <c r="K86" s="51"/>
      <c r="L86" s="51"/>
      <c r="M86" s="51"/>
      <c r="N86" s="51"/>
      <c r="O86" s="51"/>
      <c r="P86" s="44">
        <f>SUM(D27:O27,D86:O86)</f>
        <v>1</v>
      </c>
      <c r="Q86" s="99"/>
      <c r="R86" s="46"/>
    </row>
    <row r="87" spans="1:18" s="47" customFormat="1" ht="6.95" customHeight="1" x14ac:dyDescent="0.25">
      <c r="A87" s="41"/>
      <c r="B87" s="42"/>
      <c r="C87" s="42"/>
      <c r="D87" s="43"/>
      <c r="E87" s="43"/>
      <c r="F87" s="43"/>
      <c r="G87" s="43"/>
      <c r="H87" s="43"/>
      <c r="I87" s="43"/>
      <c r="J87" s="43"/>
      <c r="K87" s="43"/>
      <c r="L87" s="43"/>
      <c r="M87" s="43"/>
      <c r="N87" s="43"/>
      <c r="O87" s="43"/>
      <c r="P87" s="44"/>
      <c r="Q87" s="99"/>
      <c r="R87" s="46"/>
    </row>
    <row r="88" spans="1:18" s="47" customFormat="1" ht="24.95" customHeight="1" x14ac:dyDescent="0.25">
      <c r="A88" s="136">
        <v>8</v>
      </c>
      <c r="B88" s="132" t="str">
        <f>B29</f>
        <v>QUADRA POLIESPORTIVA</v>
      </c>
      <c r="C88" s="134"/>
      <c r="D88" s="48">
        <f>$C$88*D89</f>
        <v>0</v>
      </c>
      <c r="E88" s="48">
        <f t="shared" ref="E88:O88" si="22">$C$88*E89</f>
        <v>0</v>
      </c>
      <c r="F88" s="48"/>
      <c r="G88" s="48"/>
      <c r="H88" s="48"/>
      <c r="I88" s="48"/>
      <c r="J88" s="48">
        <f t="shared" si="22"/>
        <v>0</v>
      </c>
      <c r="K88" s="48">
        <f t="shared" si="22"/>
        <v>0</v>
      </c>
      <c r="L88" s="48">
        <f t="shared" si="22"/>
        <v>0</v>
      </c>
      <c r="M88" s="48">
        <f t="shared" si="22"/>
        <v>0</v>
      </c>
      <c r="N88" s="48">
        <f t="shared" si="22"/>
        <v>0</v>
      </c>
      <c r="O88" s="48">
        <f t="shared" si="22"/>
        <v>0</v>
      </c>
      <c r="P88" s="50">
        <f>SUM(D29:O29,D88:O88)</f>
        <v>0</v>
      </c>
      <c r="Q88" s="99">
        <f>C29-P88</f>
        <v>0</v>
      </c>
      <c r="R88" s="46"/>
    </row>
    <row r="89" spans="1:18" s="47" customFormat="1" ht="15" customHeight="1" x14ac:dyDescent="0.25">
      <c r="A89" s="137"/>
      <c r="B89" s="133"/>
      <c r="C89" s="133"/>
      <c r="D89" s="51"/>
      <c r="E89" s="51"/>
      <c r="F89" s="51">
        <v>0.25</v>
      </c>
      <c r="G89" s="51">
        <v>0.25</v>
      </c>
      <c r="H89" s="51">
        <v>0.25</v>
      </c>
      <c r="I89" s="51">
        <v>0.25</v>
      </c>
      <c r="J89" s="51"/>
      <c r="K89" s="51"/>
      <c r="L89" s="51"/>
      <c r="M89" s="51"/>
      <c r="N89" s="51"/>
      <c r="O89" s="51"/>
      <c r="P89" s="44">
        <f>SUM(D30:O30,D89:O89)</f>
        <v>1</v>
      </c>
      <c r="Q89" s="99"/>
      <c r="R89" s="46"/>
    </row>
    <row r="90" spans="1:18" s="47" customFormat="1" ht="6.95" customHeight="1" x14ac:dyDescent="0.25">
      <c r="A90" s="41"/>
      <c r="B90" s="42"/>
      <c r="C90" s="42"/>
      <c r="D90" s="43"/>
      <c r="E90" s="43"/>
      <c r="F90" s="43"/>
      <c r="G90" s="43"/>
      <c r="H90" s="43"/>
      <c r="I90" s="43"/>
      <c r="J90" s="43"/>
      <c r="K90" s="43"/>
      <c r="L90" s="43"/>
      <c r="M90" s="43"/>
      <c r="N90" s="43"/>
      <c r="O90" s="43"/>
      <c r="P90" s="44"/>
      <c r="Q90" s="99"/>
      <c r="R90" s="46"/>
    </row>
    <row r="91" spans="1:18" s="47" customFormat="1" ht="24.95" customHeight="1" x14ac:dyDescent="0.25">
      <c r="A91" s="136">
        <v>9</v>
      </c>
      <c r="B91" s="132" t="str">
        <f>B32</f>
        <v>VIÁRIO - PAVIMENTAÇÃO EXTERNA, PASSEIOS E CALÇADAS</v>
      </c>
      <c r="C91" s="134"/>
      <c r="D91" s="48"/>
      <c r="E91" s="48"/>
      <c r="F91" s="48"/>
      <c r="G91" s="48"/>
      <c r="H91" s="48"/>
      <c r="I91" s="48"/>
      <c r="J91" s="48">
        <f t="shared" ref="J91:O91" si="23">$C$91*J92</f>
        <v>0</v>
      </c>
      <c r="K91" s="48">
        <f t="shared" si="23"/>
        <v>0</v>
      </c>
      <c r="L91" s="48">
        <f t="shared" si="23"/>
        <v>0</v>
      </c>
      <c r="M91" s="48">
        <f t="shared" si="23"/>
        <v>0</v>
      </c>
      <c r="N91" s="48">
        <f t="shared" si="23"/>
        <v>0</v>
      </c>
      <c r="O91" s="48">
        <f t="shared" si="23"/>
        <v>0</v>
      </c>
      <c r="P91" s="50">
        <f>SUM(D32:O32,D91:O91)</f>
        <v>0</v>
      </c>
      <c r="Q91" s="99">
        <f>C32-P91</f>
        <v>0</v>
      </c>
      <c r="R91" s="46"/>
    </row>
    <row r="92" spans="1:18" s="47" customFormat="1" ht="15" customHeight="1" x14ac:dyDescent="0.25">
      <c r="A92" s="137"/>
      <c r="B92" s="133"/>
      <c r="C92" s="133"/>
      <c r="D92" s="51">
        <v>0.1187</v>
      </c>
      <c r="E92" s="51">
        <v>0.17630000000000001</v>
      </c>
      <c r="F92" s="51">
        <v>0.17630000000000001</v>
      </c>
      <c r="G92" s="51">
        <v>0.17630000000000001</v>
      </c>
      <c r="H92" s="51">
        <v>0.17630000000000001</v>
      </c>
      <c r="I92" s="51">
        <v>5.74E-2</v>
      </c>
      <c r="J92" s="51"/>
      <c r="K92" s="51"/>
      <c r="L92" s="51"/>
      <c r="M92" s="51"/>
      <c r="N92" s="51"/>
      <c r="O92" s="51"/>
      <c r="P92" s="59">
        <f>SUM(D33:O33,D92:O92)</f>
        <v>1</v>
      </c>
      <c r="Q92" s="99"/>
      <c r="R92" s="46"/>
    </row>
    <row r="93" spans="1:18" s="47" customFormat="1" ht="6.95" customHeight="1" x14ac:dyDescent="0.25">
      <c r="A93" s="41"/>
      <c r="B93" s="42"/>
      <c r="C93" s="42"/>
      <c r="D93" s="43"/>
      <c r="E93" s="43"/>
      <c r="F93" s="43"/>
      <c r="G93" s="43"/>
      <c r="H93" s="43"/>
      <c r="I93" s="43"/>
      <c r="J93" s="43"/>
      <c r="K93" s="43"/>
      <c r="L93" s="43"/>
      <c r="M93" s="43"/>
      <c r="N93" s="43"/>
      <c r="O93" s="43"/>
      <c r="P93" s="44"/>
      <c r="Q93" s="99"/>
      <c r="R93" s="46"/>
    </row>
    <row r="94" spans="1:18" s="47" customFormat="1" ht="24.95" customHeight="1" x14ac:dyDescent="0.25">
      <c r="A94" s="136">
        <v>10</v>
      </c>
      <c r="B94" s="132" t="str">
        <f>B35</f>
        <v>MICRODRENAGEM</v>
      </c>
      <c r="C94" s="134"/>
      <c r="D94" s="48"/>
      <c r="E94" s="48"/>
      <c r="F94" s="48"/>
      <c r="G94" s="48"/>
      <c r="H94" s="48"/>
      <c r="I94" s="48"/>
      <c r="J94" s="48">
        <f t="shared" ref="J94:O94" si="24">$C$94*J95</f>
        <v>0</v>
      </c>
      <c r="K94" s="48">
        <f t="shared" si="24"/>
        <v>0</v>
      </c>
      <c r="L94" s="48">
        <f t="shared" si="24"/>
        <v>0</v>
      </c>
      <c r="M94" s="48">
        <f t="shared" si="24"/>
        <v>0</v>
      </c>
      <c r="N94" s="48">
        <f t="shared" si="24"/>
        <v>0</v>
      </c>
      <c r="O94" s="48">
        <f t="shared" si="24"/>
        <v>0</v>
      </c>
      <c r="P94" s="50">
        <f>SUM(D35:O35,D94:O94)</f>
        <v>0</v>
      </c>
      <c r="Q94" s="99">
        <f>C35-P94</f>
        <v>0</v>
      </c>
      <c r="R94" s="46"/>
    </row>
    <row r="95" spans="1:18" s="47" customFormat="1" ht="15" customHeight="1" x14ac:dyDescent="0.25">
      <c r="A95" s="137"/>
      <c r="B95" s="133"/>
      <c r="C95" s="133"/>
      <c r="D95" s="51">
        <v>4.5999999999999999E-2</v>
      </c>
      <c r="E95" s="51">
        <v>4.5999999999999999E-2</v>
      </c>
      <c r="F95" s="51">
        <v>4.5999999999999999E-2</v>
      </c>
      <c r="G95" s="51">
        <v>4.5999999999999999E-2</v>
      </c>
      <c r="H95" s="51">
        <v>4.5999999999999999E-2</v>
      </c>
      <c r="I95" s="51">
        <v>4.5900000000000003E-2</v>
      </c>
      <c r="J95" s="51"/>
      <c r="K95" s="51"/>
      <c r="L95" s="51"/>
      <c r="M95" s="51"/>
      <c r="N95" s="51"/>
      <c r="O95" s="51"/>
      <c r="P95" s="44">
        <f>SUM(D36:O36,D95:O95)</f>
        <v>1.0001000000000002</v>
      </c>
      <c r="Q95" s="99"/>
      <c r="R95" s="46"/>
    </row>
    <row r="96" spans="1:18" s="47" customFormat="1" ht="6.95" customHeight="1" x14ac:dyDescent="0.25">
      <c r="A96" s="41"/>
      <c r="B96" s="42"/>
      <c r="C96" s="42"/>
      <c r="D96" s="43"/>
      <c r="E96" s="43"/>
      <c r="F96" s="43"/>
      <c r="G96" s="43"/>
      <c r="H96" s="43"/>
      <c r="I96" s="43"/>
      <c r="J96" s="43"/>
      <c r="K96" s="43"/>
      <c r="L96" s="43"/>
      <c r="M96" s="43"/>
      <c r="N96" s="43"/>
      <c r="O96" s="43"/>
      <c r="P96" s="44"/>
      <c r="Q96" s="99"/>
      <c r="R96" s="46"/>
    </row>
    <row r="97" spans="1:18" s="47" customFormat="1" ht="24.95" customHeight="1" x14ac:dyDescent="0.25">
      <c r="A97" s="136">
        <v>11</v>
      </c>
      <c r="B97" s="132" t="str">
        <f>B38</f>
        <v>PAISAGISMO</v>
      </c>
      <c r="C97" s="134"/>
      <c r="D97" s="48">
        <f>$C$97*D98</f>
        <v>0</v>
      </c>
      <c r="E97" s="48">
        <f t="shared" ref="E97:O97" si="25">$C$97*E98</f>
        <v>0</v>
      </c>
      <c r="F97" s="48">
        <f t="shared" si="25"/>
        <v>0</v>
      </c>
      <c r="G97" s="48">
        <f t="shared" si="25"/>
        <v>0</v>
      </c>
      <c r="H97" s="48">
        <f t="shared" si="25"/>
        <v>0</v>
      </c>
      <c r="I97" s="48"/>
      <c r="J97" s="48">
        <f t="shared" si="25"/>
        <v>0</v>
      </c>
      <c r="K97" s="48">
        <f t="shared" si="25"/>
        <v>0</v>
      </c>
      <c r="L97" s="48">
        <f t="shared" si="25"/>
        <v>0</v>
      </c>
      <c r="M97" s="48">
        <f t="shared" si="25"/>
        <v>0</v>
      </c>
      <c r="N97" s="48">
        <f t="shared" si="25"/>
        <v>0</v>
      </c>
      <c r="O97" s="48">
        <f t="shared" si="25"/>
        <v>0</v>
      </c>
      <c r="P97" s="50">
        <f>SUM(D38:O38,D97:O97)</f>
        <v>0</v>
      </c>
      <c r="Q97" s="99">
        <f>C38-P97</f>
        <v>0</v>
      </c>
      <c r="R97" s="46"/>
    </row>
    <row r="98" spans="1:18" s="47" customFormat="1" ht="15" customHeight="1" x14ac:dyDescent="0.25">
      <c r="A98" s="137"/>
      <c r="B98" s="133"/>
      <c r="C98" s="133"/>
      <c r="D98" s="51"/>
      <c r="E98" s="51"/>
      <c r="F98" s="51"/>
      <c r="G98" s="51"/>
      <c r="H98" s="51"/>
      <c r="I98" s="51">
        <v>1</v>
      </c>
      <c r="J98" s="51"/>
      <c r="K98" s="51"/>
      <c r="L98" s="51"/>
      <c r="M98" s="51"/>
      <c r="N98" s="51"/>
      <c r="O98" s="51"/>
      <c r="P98" s="44">
        <f>SUM(D39:O39,D98:O98)</f>
        <v>1</v>
      </c>
      <c r="Q98" s="99"/>
      <c r="R98" s="46"/>
    </row>
    <row r="99" spans="1:18" s="47" customFormat="1" ht="6.95" customHeight="1" x14ac:dyDescent="0.25">
      <c r="A99" s="41"/>
      <c r="B99" s="42"/>
      <c r="C99" s="42"/>
      <c r="D99" s="43"/>
      <c r="E99" s="43"/>
      <c r="F99" s="43"/>
      <c r="G99" s="43"/>
      <c r="H99" s="43"/>
      <c r="I99" s="43"/>
      <c r="J99" s="43"/>
      <c r="K99" s="43"/>
      <c r="L99" s="43"/>
      <c r="M99" s="43"/>
      <c r="N99" s="43"/>
      <c r="O99" s="43"/>
      <c r="P99" s="44"/>
      <c r="Q99" s="99"/>
      <c r="R99" s="46"/>
    </row>
    <row r="100" spans="1:18" s="47" customFormat="1" ht="24.95" customHeight="1" x14ac:dyDescent="0.25">
      <c r="A100" s="136">
        <v>12</v>
      </c>
      <c r="B100" s="132" t="str">
        <f>B41</f>
        <v>ILUMINAÇÃO PÚBLICA</v>
      </c>
      <c r="C100" s="134"/>
      <c r="D100" s="48">
        <f>$C$100*D101</f>
        <v>0</v>
      </c>
      <c r="E100" s="48">
        <f t="shared" ref="E100:N100" si="26">$C$100*E101</f>
        <v>0</v>
      </c>
      <c r="F100" s="48"/>
      <c r="G100" s="48"/>
      <c r="H100" s="48"/>
      <c r="I100" s="48"/>
      <c r="J100" s="48">
        <f t="shared" si="26"/>
        <v>0</v>
      </c>
      <c r="K100" s="48">
        <f t="shared" si="26"/>
        <v>0</v>
      </c>
      <c r="L100" s="48">
        <f t="shared" si="26"/>
        <v>0</v>
      </c>
      <c r="M100" s="48">
        <f t="shared" si="26"/>
        <v>0</v>
      </c>
      <c r="N100" s="48">
        <f t="shared" si="26"/>
        <v>0</v>
      </c>
      <c r="O100" s="48">
        <f>$C$100*O101</f>
        <v>0</v>
      </c>
      <c r="P100" s="50">
        <f>SUM(D41:O41,D100:O100)</f>
        <v>0</v>
      </c>
      <c r="Q100" s="99">
        <f>C41-P100</f>
        <v>0</v>
      </c>
      <c r="R100" s="46"/>
    </row>
    <row r="101" spans="1:18" s="47" customFormat="1" ht="15" customHeight="1" x14ac:dyDescent="0.25">
      <c r="A101" s="137"/>
      <c r="B101" s="133"/>
      <c r="C101" s="133"/>
      <c r="D101" s="51"/>
      <c r="E101" s="51"/>
      <c r="F101" s="51">
        <v>0.25</v>
      </c>
      <c r="G101" s="51">
        <v>0.25</v>
      </c>
      <c r="H101" s="51">
        <v>0.25</v>
      </c>
      <c r="I101" s="51">
        <v>0.25</v>
      </c>
      <c r="J101" s="51"/>
      <c r="K101" s="51"/>
      <c r="L101" s="51"/>
      <c r="M101" s="51"/>
      <c r="N101" s="51"/>
      <c r="O101" s="51"/>
      <c r="P101" s="44">
        <f>SUM(D42:O42,D101:O101)</f>
        <v>1</v>
      </c>
      <c r="Q101" s="99"/>
      <c r="R101" s="46"/>
    </row>
    <row r="102" spans="1:18" s="47" customFormat="1" ht="6.95" customHeight="1" x14ac:dyDescent="0.25">
      <c r="A102" s="41"/>
      <c r="B102" s="42"/>
      <c r="C102" s="42"/>
      <c r="D102" s="43"/>
      <c r="E102" s="43"/>
      <c r="F102" s="43"/>
      <c r="G102" s="43"/>
      <c r="H102" s="43"/>
      <c r="I102" s="43"/>
      <c r="J102" s="43"/>
      <c r="K102" s="43"/>
      <c r="L102" s="43"/>
      <c r="M102" s="43"/>
      <c r="N102" s="43"/>
      <c r="O102" s="43"/>
      <c r="P102" s="44"/>
      <c r="Q102" s="99"/>
      <c r="R102" s="46"/>
    </row>
    <row r="103" spans="1:18" s="47" customFormat="1" ht="24.95" customHeight="1" x14ac:dyDescent="0.25">
      <c r="A103" s="136">
        <v>13</v>
      </c>
      <c r="B103" s="132" t="str">
        <f>B44</f>
        <v>SINALIZAÇÃO VIÁRIA</v>
      </c>
      <c r="C103" s="134"/>
      <c r="D103" s="48">
        <f>$C$103*D104</f>
        <v>0</v>
      </c>
      <c r="E103" s="48">
        <f t="shared" ref="E103:O103" si="27">$C$103*E104</f>
        <v>0</v>
      </c>
      <c r="F103" s="48">
        <f t="shared" si="27"/>
        <v>0</v>
      </c>
      <c r="G103" s="48">
        <f t="shared" si="27"/>
        <v>0</v>
      </c>
      <c r="H103" s="48"/>
      <c r="I103" s="48"/>
      <c r="J103" s="48">
        <f t="shared" si="27"/>
        <v>0</v>
      </c>
      <c r="K103" s="48">
        <f t="shared" si="27"/>
        <v>0</v>
      </c>
      <c r="L103" s="48">
        <f t="shared" si="27"/>
        <v>0</v>
      </c>
      <c r="M103" s="48">
        <f t="shared" si="27"/>
        <v>0</v>
      </c>
      <c r="N103" s="48">
        <f t="shared" si="27"/>
        <v>0</v>
      </c>
      <c r="O103" s="48">
        <f t="shared" si="27"/>
        <v>0</v>
      </c>
      <c r="P103" s="50">
        <f>SUM(D44:O44,D103:O103)</f>
        <v>0</v>
      </c>
      <c r="Q103" s="99">
        <f>C44-P103</f>
        <v>0</v>
      </c>
      <c r="R103" s="46"/>
    </row>
    <row r="104" spans="1:18" s="47" customFormat="1" ht="15" customHeight="1" x14ac:dyDescent="0.25">
      <c r="A104" s="137"/>
      <c r="B104" s="133"/>
      <c r="C104" s="133"/>
      <c r="D104" s="51"/>
      <c r="E104" s="51"/>
      <c r="F104" s="51"/>
      <c r="G104" s="51"/>
      <c r="H104" s="51">
        <v>0.5</v>
      </c>
      <c r="I104" s="51">
        <v>0.5</v>
      </c>
      <c r="J104" s="51"/>
      <c r="K104" s="51"/>
      <c r="L104" s="51"/>
      <c r="M104" s="51"/>
      <c r="N104" s="51"/>
      <c r="O104" s="51"/>
      <c r="P104" s="44">
        <f>SUM(D45:O45,D104:O104)</f>
        <v>1</v>
      </c>
      <c r="Q104" s="99"/>
      <c r="R104" s="46"/>
    </row>
    <row r="105" spans="1:18" s="47" customFormat="1" ht="6.95" customHeight="1" x14ac:dyDescent="0.25">
      <c r="A105" s="41"/>
      <c r="B105" s="42"/>
      <c r="C105" s="42"/>
      <c r="D105" s="43"/>
      <c r="E105" s="43"/>
      <c r="F105" s="43"/>
      <c r="G105" s="43"/>
      <c r="H105" s="43"/>
      <c r="I105" s="43"/>
      <c r="J105" s="43"/>
      <c r="K105" s="43"/>
      <c r="L105" s="43"/>
      <c r="M105" s="43"/>
      <c r="N105" s="43"/>
      <c r="O105" s="43"/>
      <c r="P105" s="44"/>
      <c r="Q105" s="99"/>
      <c r="R105" s="46"/>
    </row>
    <row r="106" spans="1:18" s="47" customFormat="1" ht="24.95" customHeight="1" x14ac:dyDescent="0.25">
      <c r="A106" s="136">
        <v>14</v>
      </c>
      <c r="B106" s="132" t="str">
        <f>B47</f>
        <v>ESTAÇÃO ELEVATÓRIA DE ESGOTOS 07D - SERVIÇOS</v>
      </c>
      <c r="C106" s="134"/>
      <c r="D106" s="48"/>
      <c r="E106" s="48"/>
      <c r="F106" s="48"/>
      <c r="G106" s="48"/>
      <c r="H106" s="48"/>
      <c r="I106" s="48"/>
      <c r="J106" s="48">
        <f t="shared" ref="J106:O106" si="28">$C$106*J107</f>
        <v>0</v>
      </c>
      <c r="K106" s="48">
        <f t="shared" si="28"/>
        <v>0</v>
      </c>
      <c r="L106" s="48">
        <f t="shared" si="28"/>
        <v>0</v>
      </c>
      <c r="M106" s="48">
        <f t="shared" si="28"/>
        <v>0</v>
      </c>
      <c r="N106" s="48">
        <f t="shared" si="28"/>
        <v>0</v>
      </c>
      <c r="O106" s="48">
        <f t="shared" si="28"/>
        <v>0</v>
      </c>
      <c r="P106" s="50">
        <f>SUM(D47:O47,D106:O106)</f>
        <v>0</v>
      </c>
      <c r="Q106" s="99">
        <f>C47-P106</f>
        <v>0</v>
      </c>
      <c r="R106" s="46"/>
    </row>
    <row r="107" spans="1:18" s="47" customFormat="1" ht="15" customHeight="1" x14ac:dyDescent="0.25">
      <c r="A107" s="137"/>
      <c r="B107" s="133"/>
      <c r="C107" s="133"/>
      <c r="D107" s="51">
        <v>3.2500000000000001E-2</v>
      </c>
      <c r="E107" s="51">
        <v>0.251</v>
      </c>
      <c r="F107" s="51">
        <v>0.29160000000000003</v>
      </c>
      <c r="G107" s="51">
        <v>0.24199999999999999</v>
      </c>
      <c r="H107" s="51">
        <v>0.03</v>
      </c>
      <c r="I107" s="51"/>
      <c r="J107" s="51"/>
      <c r="K107" s="51"/>
      <c r="L107" s="51"/>
      <c r="M107" s="51"/>
      <c r="N107" s="51"/>
      <c r="O107" s="51"/>
      <c r="P107" s="44">
        <f>SUM(D48:O48,D107:O107)</f>
        <v>0.98880000000000012</v>
      </c>
      <c r="Q107" s="99"/>
      <c r="R107" s="46"/>
    </row>
    <row r="108" spans="1:18" s="47" customFormat="1" ht="6.95" customHeight="1" x14ac:dyDescent="0.25">
      <c r="A108" s="41"/>
      <c r="B108" s="42"/>
      <c r="C108" s="42"/>
      <c r="D108" s="43"/>
      <c r="E108" s="43"/>
      <c r="F108" s="43"/>
      <c r="G108" s="43"/>
      <c r="H108" s="43"/>
      <c r="I108" s="43"/>
      <c r="J108" s="43"/>
      <c r="K108" s="43"/>
      <c r="L108" s="43"/>
      <c r="M108" s="43"/>
      <c r="N108" s="43"/>
      <c r="O108" s="43"/>
      <c r="P108" s="44"/>
      <c r="Q108" s="99"/>
      <c r="R108" s="46"/>
    </row>
    <row r="109" spans="1:18" s="47" customFormat="1" ht="24.95" customHeight="1" x14ac:dyDescent="0.25">
      <c r="A109" s="136">
        <v>15</v>
      </c>
      <c r="B109" s="132" t="str">
        <f>B50</f>
        <v>REDE COLETORA DE ESGOTO SB-07D-3 - OBRAS CIVIS</v>
      </c>
      <c r="C109" s="134"/>
      <c r="D109" s="48"/>
      <c r="E109" s="48"/>
      <c r="F109" s="48"/>
      <c r="G109" s="48"/>
      <c r="H109" s="48"/>
      <c r="I109" s="48"/>
      <c r="J109" s="48">
        <f t="shared" ref="J109:O109" si="29">$C$109*J110</f>
        <v>0</v>
      </c>
      <c r="K109" s="48">
        <f t="shared" si="29"/>
        <v>0</v>
      </c>
      <c r="L109" s="48">
        <f t="shared" si="29"/>
        <v>0</v>
      </c>
      <c r="M109" s="48">
        <f t="shared" si="29"/>
        <v>0</v>
      </c>
      <c r="N109" s="48">
        <f t="shared" si="29"/>
        <v>0</v>
      </c>
      <c r="O109" s="48">
        <f t="shared" si="29"/>
        <v>0</v>
      </c>
      <c r="P109" s="50">
        <f>SUM(D50:O50,D109:O109)</f>
        <v>0</v>
      </c>
      <c r="Q109" s="99">
        <f>C50-P109</f>
        <v>0</v>
      </c>
      <c r="R109" s="46"/>
    </row>
    <row r="110" spans="1:18" s="47" customFormat="1" ht="15" customHeight="1" x14ac:dyDescent="0.25">
      <c r="A110" s="137"/>
      <c r="B110" s="133"/>
      <c r="C110" s="133"/>
      <c r="D110" s="51">
        <v>3.8100000000000002E-2</v>
      </c>
      <c r="E110" s="51">
        <v>3.8100000000000002E-2</v>
      </c>
      <c r="F110" s="51">
        <v>3.8100000000000002E-2</v>
      </c>
      <c r="G110" s="51">
        <v>3.8100000000000002E-2</v>
      </c>
      <c r="H110" s="51">
        <v>3.8100000000000002E-2</v>
      </c>
      <c r="I110" s="51"/>
      <c r="J110" s="51"/>
      <c r="K110" s="51"/>
      <c r="L110" s="51"/>
      <c r="M110" s="51"/>
      <c r="N110" s="51"/>
      <c r="O110" s="51"/>
      <c r="P110" s="44">
        <f>SUM(D51:O51,D110:O110)</f>
        <v>0.96200000000000019</v>
      </c>
      <c r="Q110" s="99"/>
      <c r="R110" s="46"/>
    </row>
    <row r="111" spans="1:18" s="47" customFormat="1" ht="6.95" customHeight="1" x14ac:dyDescent="0.25">
      <c r="A111" s="41"/>
      <c r="B111" s="42"/>
      <c r="C111" s="42"/>
      <c r="D111" s="43"/>
      <c r="E111" s="43"/>
      <c r="F111" s="43"/>
      <c r="G111" s="43"/>
      <c r="H111" s="43"/>
      <c r="I111" s="43"/>
      <c r="J111" s="43"/>
      <c r="K111" s="43"/>
      <c r="L111" s="43"/>
      <c r="M111" s="43"/>
      <c r="N111" s="43"/>
      <c r="O111" s="43"/>
      <c r="P111" s="44"/>
      <c r="Q111" s="99"/>
      <c r="R111" s="46"/>
    </row>
    <row r="112" spans="1:18" s="47" customFormat="1" ht="24.95" customHeight="1" x14ac:dyDescent="0.25">
      <c r="A112" s="136">
        <v>16</v>
      </c>
      <c r="B112" s="132" t="str">
        <f>B53</f>
        <v>REDE COLETORA DE ESGOTO SB-08 - OBRAS CIVIS</v>
      </c>
      <c r="C112" s="134"/>
      <c r="D112" s="48"/>
      <c r="E112" s="48"/>
      <c r="F112" s="48"/>
      <c r="G112" s="48"/>
      <c r="H112" s="48"/>
      <c r="I112" s="48"/>
      <c r="J112" s="48">
        <f t="shared" ref="J112:O112" si="30">$C$112*J113</f>
        <v>0</v>
      </c>
      <c r="K112" s="48">
        <f t="shared" si="30"/>
        <v>0</v>
      </c>
      <c r="L112" s="48">
        <f t="shared" si="30"/>
        <v>0</v>
      </c>
      <c r="M112" s="48">
        <f t="shared" si="30"/>
        <v>0</v>
      </c>
      <c r="N112" s="48">
        <f t="shared" si="30"/>
        <v>0</v>
      </c>
      <c r="O112" s="48">
        <f t="shared" si="30"/>
        <v>0</v>
      </c>
      <c r="P112" s="50">
        <f>SUM(D53:O53,D112:O112)</f>
        <v>0</v>
      </c>
      <c r="Q112" s="99">
        <f>C53-P112</f>
        <v>0</v>
      </c>
      <c r="R112" s="46"/>
    </row>
    <row r="113" spans="1:18" s="47" customFormat="1" ht="15" customHeight="1" x14ac:dyDescent="0.25">
      <c r="A113" s="137"/>
      <c r="B113" s="133"/>
      <c r="C113" s="133"/>
      <c r="D113" s="51">
        <v>5.3400000000000003E-2</v>
      </c>
      <c r="E113" s="51">
        <v>5.3400000000000003E-2</v>
      </c>
      <c r="F113" s="51">
        <v>5.3400000000000003E-2</v>
      </c>
      <c r="G113" s="51">
        <v>5.3400000000000003E-2</v>
      </c>
      <c r="H113" s="51">
        <v>7.2999999999999995E-2</v>
      </c>
      <c r="I113" s="51"/>
      <c r="J113" s="51"/>
      <c r="K113" s="51"/>
      <c r="L113" s="51"/>
      <c r="M113" s="51"/>
      <c r="N113" s="51"/>
      <c r="O113" s="51"/>
      <c r="P113" s="44">
        <f>SUM(D54:O54,D113:O113)</f>
        <v>0.9274</v>
      </c>
      <c r="Q113" s="45"/>
      <c r="R113" s="46"/>
    </row>
    <row r="114" spans="1:18" s="47" customFormat="1" ht="6.95" customHeight="1" x14ac:dyDescent="0.25">
      <c r="A114" s="41"/>
      <c r="B114" s="42"/>
      <c r="C114" s="42"/>
      <c r="D114" s="43"/>
      <c r="E114" s="43"/>
      <c r="F114" s="43"/>
      <c r="G114" s="43"/>
      <c r="H114" s="43"/>
      <c r="I114" s="43"/>
      <c r="J114" s="43"/>
      <c r="K114" s="43"/>
      <c r="L114" s="43"/>
      <c r="M114" s="43"/>
      <c r="N114" s="43"/>
      <c r="O114" s="43"/>
      <c r="P114" s="44"/>
      <c r="Q114" s="45"/>
      <c r="R114" s="46"/>
    </row>
    <row r="115" spans="1:18" s="47" customFormat="1" ht="16.7" customHeight="1" x14ac:dyDescent="0.25">
      <c r="A115" s="63"/>
      <c r="B115" s="64"/>
      <c r="C115" s="87">
        <f>SUM(C67:C113)</f>
        <v>0</v>
      </c>
      <c r="D115" s="66"/>
      <c r="E115" s="66"/>
      <c r="F115" s="66"/>
      <c r="G115" s="67"/>
      <c r="H115" s="67"/>
      <c r="I115" s="67"/>
      <c r="J115" s="67"/>
      <c r="K115" s="67"/>
      <c r="L115" s="67"/>
      <c r="M115" s="67"/>
      <c r="N115" s="67"/>
      <c r="O115" s="68"/>
      <c r="P115" s="44"/>
      <c r="Q115" s="45"/>
      <c r="R115" s="46"/>
    </row>
    <row r="116" spans="1:18" s="47" customFormat="1" ht="6.95" customHeight="1" x14ac:dyDescent="0.25">
      <c r="A116" s="41"/>
      <c r="B116" s="42"/>
      <c r="C116" s="42"/>
      <c r="D116" s="43"/>
      <c r="E116" s="43"/>
      <c r="F116" s="43"/>
      <c r="G116" s="43"/>
      <c r="H116" s="43"/>
      <c r="I116" s="43"/>
      <c r="J116" s="43"/>
      <c r="K116" s="43"/>
      <c r="L116" s="43"/>
      <c r="M116" s="43"/>
      <c r="N116" s="43"/>
      <c r="O116" s="43"/>
      <c r="P116" s="44"/>
      <c r="Q116" s="45"/>
      <c r="R116" s="46"/>
    </row>
    <row r="117" spans="1:18" ht="24.95" customHeight="1" x14ac:dyDescent="0.25">
      <c r="A117" s="142" t="s">
        <v>2225</v>
      </c>
      <c r="B117" s="143"/>
      <c r="C117" s="69"/>
      <c r="D117" s="52">
        <f>SUM(D67,D70,D73,D76,D79,D82,D85,D88,D91,D94,D97,D100,D103,D106,D109,D112,)</f>
        <v>0</v>
      </c>
      <c r="E117" s="52">
        <f t="shared" ref="E117:H117" si="31">SUM(E67,E70,E73,E76,E79,E82,E85,E88,E91,E94,E97,E100,E103,E106,E109,E112,)</f>
        <v>0</v>
      </c>
      <c r="F117" s="52">
        <f t="shared" si="31"/>
        <v>0</v>
      </c>
      <c r="G117" s="52">
        <f t="shared" si="31"/>
        <v>0</v>
      </c>
      <c r="H117" s="52">
        <f t="shared" si="31"/>
        <v>0</v>
      </c>
      <c r="I117" s="52">
        <f>SUM(I67,I70,I73,I76,I79,I82,I85,I88,I91,I94,I97,I100,I103,I106,I109,I112,)</f>
        <v>0</v>
      </c>
      <c r="J117" s="75" t="s">
        <v>2229</v>
      </c>
      <c r="K117" s="76" t="s">
        <v>2229</v>
      </c>
      <c r="L117" s="76" t="s">
        <v>2229</v>
      </c>
      <c r="M117" s="76" t="s">
        <v>2229</v>
      </c>
      <c r="N117" s="76" t="s">
        <v>2229</v>
      </c>
      <c r="O117" s="77" t="s">
        <v>2229</v>
      </c>
      <c r="P117" s="44"/>
      <c r="Q117" s="45"/>
      <c r="R117" s="40"/>
    </row>
    <row r="118" spans="1:18" x14ac:dyDescent="0.25">
      <c r="A118" s="145" t="s">
        <v>2226</v>
      </c>
      <c r="B118" s="146"/>
      <c r="C118" s="70"/>
      <c r="D118" s="53"/>
      <c r="E118" s="53"/>
      <c r="F118" s="53"/>
      <c r="G118" s="53"/>
      <c r="H118" s="53"/>
      <c r="I118" s="53"/>
      <c r="J118" s="78" t="s">
        <v>2229</v>
      </c>
      <c r="K118" s="79" t="s">
        <v>2229</v>
      </c>
      <c r="L118" s="79" t="s">
        <v>2229</v>
      </c>
      <c r="M118" s="79" t="s">
        <v>2229</v>
      </c>
      <c r="N118" s="79" t="s">
        <v>2229</v>
      </c>
      <c r="O118" s="80" t="s">
        <v>2229</v>
      </c>
      <c r="P118" s="44"/>
      <c r="Q118" s="45"/>
      <c r="R118" s="40"/>
    </row>
    <row r="119" spans="1:18" ht="24.95" customHeight="1" x14ac:dyDescent="0.25">
      <c r="A119" s="142" t="s">
        <v>2227</v>
      </c>
      <c r="B119" s="143"/>
      <c r="C119" s="71"/>
      <c r="D119" s="52"/>
      <c r="E119" s="52">
        <f>D119+E117</f>
        <v>0</v>
      </c>
      <c r="F119" s="52">
        <f>E119+F117</f>
        <v>0</v>
      </c>
      <c r="G119" s="52">
        <f>F119+G117</f>
        <v>0</v>
      </c>
      <c r="H119" s="52">
        <f t="shared" ref="H119:I119" si="32">G119+H117</f>
        <v>0</v>
      </c>
      <c r="I119" s="52">
        <f t="shared" si="32"/>
        <v>0</v>
      </c>
      <c r="J119" s="81" t="s">
        <v>2229</v>
      </c>
      <c r="K119" s="82" t="s">
        <v>2229</v>
      </c>
      <c r="L119" s="82" t="s">
        <v>2229</v>
      </c>
      <c r="M119" s="82" t="s">
        <v>2229</v>
      </c>
      <c r="N119" s="82" t="s">
        <v>2229</v>
      </c>
      <c r="O119" s="83" t="s">
        <v>2229</v>
      </c>
      <c r="P119" s="54">
        <f>SUM(P67,P70,P73,P76,P79,P82,P85,P88,P91,P94,P97,P100,P103,P106,P109,P112,)</f>
        <v>0</v>
      </c>
      <c r="Q119" s="55">
        <f>I119-P119</f>
        <v>0</v>
      </c>
      <c r="R119" s="40"/>
    </row>
    <row r="120" spans="1:18" x14ac:dyDescent="0.25">
      <c r="A120" s="145" t="s">
        <v>2228</v>
      </c>
      <c r="B120" s="146"/>
      <c r="C120" s="70"/>
      <c r="D120" s="53">
        <f>D118+O61</f>
        <v>0</v>
      </c>
      <c r="E120" s="53">
        <f>E118+D120</f>
        <v>0</v>
      </c>
      <c r="F120" s="53">
        <f>F118+E120</f>
        <v>0</v>
      </c>
      <c r="G120" s="53">
        <f>G118+F120</f>
        <v>0</v>
      </c>
      <c r="H120" s="53">
        <f t="shared" ref="H120:I120" si="33">H118+G120</f>
        <v>0</v>
      </c>
      <c r="I120" s="53">
        <f t="shared" si="33"/>
        <v>0</v>
      </c>
      <c r="J120" s="84" t="s">
        <v>2229</v>
      </c>
      <c r="K120" s="85" t="s">
        <v>2229</v>
      </c>
      <c r="L120" s="85" t="s">
        <v>2229</v>
      </c>
      <c r="M120" s="85" t="s">
        <v>2229</v>
      </c>
      <c r="N120" s="85" t="s">
        <v>2229</v>
      </c>
      <c r="O120" s="86" t="s">
        <v>2229</v>
      </c>
      <c r="P120" s="56"/>
      <c r="Q120" s="45">
        <f>C56-P119</f>
        <v>0</v>
      </c>
      <c r="R120" s="40"/>
    </row>
  </sheetData>
  <mergeCells count="116">
    <mergeCell ref="A8:A9"/>
    <mergeCell ref="B8:B9"/>
    <mergeCell ref="C8:C9"/>
    <mergeCell ref="A11:A12"/>
    <mergeCell ref="B11:B12"/>
    <mergeCell ref="C11:C12"/>
    <mergeCell ref="A1:O1"/>
    <mergeCell ref="A2:O2"/>
    <mergeCell ref="A4:B4"/>
    <mergeCell ref="C4:O4"/>
    <mergeCell ref="A5:A6"/>
    <mergeCell ref="B5:B6"/>
    <mergeCell ref="C5:C6"/>
    <mergeCell ref="D5:O5"/>
    <mergeCell ref="A20:A21"/>
    <mergeCell ref="B20:B21"/>
    <mergeCell ref="C20:C21"/>
    <mergeCell ref="A23:A24"/>
    <mergeCell ref="B23:B24"/>
    <mergeCell ref="C23:C24"/>
    <mergeCell ref="A14:A15"/>
    <mergeCell ref="B14:B15"/>
    <mergeCell ref="C14:C15"/>
    <mergeCell ref="A17:A18"/>
    <mergeCell ref="B17:B18"/>
    <mergeCell ref="C17:C18"/>
    <mergeCell ref="D64:O64"/>
    <mergeCell ref="A67:A68"/>
    <mergeCell ref="B67:B68"/>
    <mergeCell ref="C67:C68"/>
    <mergeCell ref="A26:A27"/>
    <mergeCell ref="B26:B27"/>
    <mergeCell ref="C26:C27"/>
    <mergeCell ref="A58:B58"/>
    <mergeCell ref="A59:B59"/>
    <mergeCell ref="A60:B60"/>
    <mergeCell ref="C29:C30"/>
    <mergeCell ref="C32:C33"/>
    <mergeCell ref="C35:C36"/>
    <mergeCell ref="A38:A39"/>
    <mergeCell ref="B38:B39"/>
    <mergeCell ref="C38:C39"/>
    <mergeCell ref="A41:A42"/>
    <mergeCell ref="B41:B42"/>
    <mergeCell ref="C41:C42"/>
    <mergeCell ref="A44:A45"/>
    <mergeCell ref="B44:B45"/>
    <mergeCell ref="C44:C45"/>
    <mergeCell ref="A47:A48"/>
    <mergeCell ref="B47:B48"/>
    <mergeCell ref="A118:B118"/>
    <mergeCell ref="A119:B119"/>
    <mergeCell ref="A120:B120"/>
    <mergeCell ref="A29:A30"/>
    <mergeCell ref="B29:B30"/>
    <mergeCell ref="A32:A33"/>
    <mergeCell ref="B32:B33"/>
    <mergeCell ref="A35:A36"/>
    <mergeCell ref="B35:B36"/>
    <mergeCell ref="A82:A83"/>
    <mergeCell ref="B82:B83"/>
    <mergeCell ref="A85:A86"/>
    <mergeCell ref="B85:B86"/>
    <mergeCell ref="A76:A77"/>
    <mergeCell ref="B76:B77"/>
    <mergeCell ref="A79:A80"/>
    <mergeCell ref="B79:B80"/>
    <mergeCell ref="A70:A71"/>
    <mergeCell ref="B70:B71"/>
    <mergeCell ref="A73:A74"/>
    <mergeCell ref="B73:B74"/>
    <mergeCell ref="A61:B61"/>
    <mergeCell ref="A64:A65"/>
    <mergeCell ref="B64:B65"/>
    <mergeCell ref="A117:B117"/>
    <mergeCell ref="C82:C83"/>
    <mergeCell ref="C85:C86"/>
    <mergeCell ref="C76:C77"/>
    <mergeCell ref="C79:C80"/>
    <mergeCell ref="C70:C71"/>
    <mergeCell ref="C73:C74"/>
    <mergeCell ref="C64:C65"/>
    <mergeCell ref="A53:A54"/>
    <mergeCell ref="B53:B54"/>
    <mergeCell ref="C53:C54"/>
    <mergeCell ref="A88:A89"/>
    <mergeCell ref="B88:B89"/>
    <mergeCell ref="C88:C89"/>
    <mergeCell ref="A109:A110"/>
    <mergeCell ref="B109:B110"/>
    <mergeCell ref="C109:C110"/>
    <mergeCell ref="A112:A113"/>
    <mergeCell ref="B112:B113"/>
    <mergeCell ref="C112:C113"/>
    <mergeCell ref="A103:A104"/>
    <mergeCell ref="B103:B104"/>
    <mergeCell ref="C103:C104"/>
    <mergeCell ref="A106:A107"/>
    <mergeCell ref="B106:B107"/>
    <mergeCell ref="C106:C107"/>
    <mergeCell ref="C47:C48"/>
    <mergeCell ref="A50:A51"/>
    <mergeCell ref="B50:B51"/>
    <mergeCell ref="C50:C51"/>
    <mergeCell ref="A97:A98"/>
    <mergeCell ref="B97:B98"/>
    <mergeCell ref="C97:C98"/>
    <mergeCell ref="A100:A101"/>
    <mergeCell ref="B100:B101"/>
    <mergeCell ref="C100:C101"/>
    <mergeCell ref="A91:A92"/>
    <mergeCell ref="B91:B92"/>
    <mergeCell ref="C91:C92"/>
    <mergeCell ref="A94:A95"/>
    <mergeCell ref="B94:B95"/>
    <mergeCell ref="C94:C95"/>
  </mergeCells>
  <conditionalFormatting sqref="D9:O9">
    <cfRule type="expression" dxfId="39" priority="58">
      <formula>D9&gt;0</formula>
    </cfRule>
  </conditionalFormatting>
  <conditionalFormatting sqref="D12:O12">
    <cfRule type="expression" dxfId="38" priority="55">
      <formula>D12&gt;0</formula>
    </cfRule>
  </conditionalFormatting>
  <conditionalFormatting sqref="D15:O15">
    <cfRule type="expression" dxfId="37" priority="54">
      <formula>D15&gt;0</formula>
    </cfRule>
  </conditionalFormatting>
  <conditionalFormatting sqref="D18:O18">
    <cfRule type="expression" dxfId="36" priority="53">
      <formula>D18&gt;0</formula>
    </cfRule>
  </conditionalFormatting>
  <conditionalFormatting sqref="D21:O21">
    <cfRule type="expression" dxfId="35" priority="52">
      <formula>D21&gt;0</formula>
    </cfRule>
  </conditionalFormatting>
  <conditionalFormatting sqref="D24:O24">
    <cfRule type="expression" dxfId="34" priority="51">
      <formula>D24&gt;0</formula>
    </cfRule>
  </conditionalFormatting>
  <conditionalFormatting sqref="D27:O27">
    <cfRule type="expression" dxfId="33" priority="50">
      <formula>D27&gt;0</formula>
    </cfRule>
  </conditionalFormatting>
  <conditionalFormatting sqref="D30:O30">
    <cfRule type="expression" dxfId="32" priority="36">
      <formula>D30&gt;0</formula>
    </cfRule>
  </conditionalFormatting>
  <conditionalFormatting sqref="D33:O33">
    <cfRule type="expression" dxfId="31" priority="35">
      <formula>D33&gt;0</formula>
    </cfRule>
  </conditionalFormatting>
  <conditionalFormatting sqref="D36:O36">
    <cfRule type="expression" dxfId="30" priority="34">
      <formula>D36&gt;0</formula>
    </cfRule>
  </conditionalFormatting>
  <conditionalFormatting sqref="D39:O39">
    <cfRule type="expression" dxfId="29" priority="33">
      <formula>D39&gt;0</formula>
    </cfRule>
  </conditionalFormatting>
  <conditionalFormatting sqref="D42:O42">
    <cfRule type="expression" dxfId="28" priority="32">
      <formula>D42&gt;0</formula>
    </cfRule>
  </conditionalFormatting>
  <conditionalFormatting sqref="D45:O45">
    <cfRule type="expression" dxfId="27" priority="31">
      <formula>D45&gt;0</formula>
    </cfRule>
  </conditionalFormatting>
  <conditionalFormatting sqref="D48:O48">
    <cfRule type="expression" dxfId="26" priority="30">
      <formula>D48&gt;0</formula>
    </cfRule>
  </conditionalFormatting>
  <conditionalFormatting sqref="D51:O51">
    <cfRule type="expression" dxfId="25" priority="29">
      <formula>D51&gt;0</formula>
    </cfRule>
  </conditionalFormatting>
  <conditionalFormatting sqref="D54:O54">
    <cfRule type="expression" dxfId="24" priority="28">
      <formula>D54&gt;0</formula>
    </cfRule>
  </conditionalFormatting>
  <conditionalFormatting sqref="D68:O68">
    <cfRule type="expression" dxfId="23" priority="18">
      <formula>D68&gt;0</formula>
    </cfRule>
  </conditionalFormatting>
  <conditionalFormatting sqref="D71:O71">
    <cfRule type="expression" dxfId="22" priority="46">
      <formula>D71&gt;0</formula>
    </cfRule>
  </conditionalFormatting>
  <conditionalFormatting sqref="D74:O74">
    <cfRule type="expression" dxfId="21" priority="45">
      <formula>D74&gt;0</formula>
    </cfRule>
  </conditionalFormatting>
  <conditionalFormatting sqref="D77:O77">
    <cfRule type="expression" dxfId="20" priority="44">
      <formula>D77&gt;0</formula>
    </cfRule>
  </conditionalFormatting>
  <conditionalFormatting sqref="D80:O80">
    <cfRule type="expression" dxfId="19" priority="43">
      <formula>D80&gt;0</formula>
    </cfRule>
  </conditionalFormatting>
  <conditionalFormatting sqref="D83:O83">
    <cfRule type="expression" dxfId="18" priority="42">
      <formula>D83&gt;0</formula>
    </cfRule>
  </conditionalFormatting>
  <conditionalFormatting sqref="D86:O86">
    <cfRule type="expression" dxfId="17" priority="41">
      <formula>D86&gt;0</formula>
    </cfRule>
  </conditionalFormatting>
  <conditionalFormatting sqref="D89:O89">
    <cfRule type="expression" dxfId="16" priority="27">
      <formula>D89&gt;0</formula>
    </cfRule>
  </conditionalFormatting>
  <conditionalFormatting sqref="D92:O92">
    <cfRule type="expression" dxfId="15" priority="26">
      <formula>D92&gt;0</formula>
    </cfRule>
  </conditionalFormatting>
  <conditionalFormatting sqref="D95:O95">
    <cfRule type="expression" dxfId="14" priority="12">
      <formula>D95&gt;0</formula>
    </cfRule>
  </conditionalFormatting>
  <conditionalFormatting sqref="D98:O98">
    <cfRule type="expression" dxfId="13" priority="24">
      <formula>D98&gt;0</formula>
    </cfRule>
  </conditionalFormatting>
  <conditionalFormatting sqref="D101:O101">
    <cfRule type="expression" dxfId="12" priority="23">
      <formula>D101&gt;0</formula>
    </cfRule>
  </conditionalFormatting>
  <conditionalFormatting sqref="D104:O104">
    <cfRule type="expression" dxfId="11" priority="22">
      <formula>D104&gt;0</formula>
    </cfRule>
  </conditionalFormatting>
  <conditionalFormatting sqref="D107:O107">
    <cfRule type="expression" dxfId="10" priority="21">
      <formula>D107&gt;0</formula>
    </cfRule>
  </conditionalFormatting>
  <conditionalFormatting sqref="D110:O110">
    <cfRule type="expression" dxfId="9" priority="5">
      <formula>D110&gt;0</formula>
    </cfRule>
  </conditionalFormatting>
  <conditionalFormatting sqref="D113:O113">
    <cfRule type="expression" dxfId="8" priority="1">
      <formula>D113&gt;0</formula>
    </cfRule>
  </conditionalFormatting>
  <conditionalFormatting sqref="Q7:Q55">
    <cfRule type="cellIs" dxfId="7" priority="56" operator="lessThan">
      <formula>0</formula>
    </cfRule>
    <cfRule type="cellIs" dxfId="6" priority="57" operator="greaterThan">
      <formula>0</formula>
    </cfRule>
  </conditionalFormatting>
  <conditionalFormatting sqref="Q57">
    <cfRule type="cellIs" dxfId="5" priority="39" operator="lessThan">
      <formula>0</formula>
    </cfRule>
    <cfRule type="cellIs" dxfId="4" priority="40" operator="greaterThan">
      <formula>0</formula>
    </cfRule>
  </conditionalFormatting>
  <conditionalFormatting sqref="Q66:Q114">
    <cfRule type="cellIs" dxfId="3" priority="47" operator="lessThan">
      <formula>0</formula>
    </cfRule>
    <cfRule type="cellIs" dxfId="2" priority="48" operator="greaterThan">
      <formula>0</formula>
    </cfRule>
  </conditionalFormatting>
  <conditionalFormatting sqref="Q116">
    <cfRule type="cellIs" dxfId="1" priority="37" operator="lessThan">
      <formula>0</formula>
    </cfRule>
    <cfRule type="cellIs" dxfId="0" priority="38" operator="greaterThan">
      <formula>0</formula>
    </cfRule>
  </conditionalFormatting>
  <printOptions horizontalCentered="1" verticalCentered="1"/>
  <pageMargins left="0" right="0" top="0" bottom="0" header="0.31496062992125984" footer="0.31496062992125984"/>
  <pageSetup paperSize="9" scale="48" fitToHeight="0" orientation="landscape" r:id="rId1"/>
  <headerFooter>
    <oddHeader xml:space="preserve">&amp;C </oddHeader>
  </headerFooter>
  <rowBreaks count="1" manualBreakCount="1">
    <brk id="63" min="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Orçamento</vt:lpstr>
      <vt:lpstr>Cronograma</vt:lpstr>
      <vt:lpstr>Cronograma!Area_de_impressao</vt:lpstr>
      <vt:lpstr>Orçamento!Area_de_impressao</vt:lpstr>
      <vt:lpstr>Cronograma!Titulos_de_impressao</vt:lpstr>
      <vt:lpstr>Orçamento!Titulos_de_impressao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user</cp:lastModifiedBy>
  <cp:revision>0</cp:revision>
  <cp:lastPrinted>2023-06-02T13:40:31Z</cp:lastPrinted>
  <dcterms:created xsi:type="dcterms:W3CDTF">2023-05-03T13:29:26Z</dcterms:created>
  <dcterms:modified xsi:type="dcterms:W3CDTF">2023-06-22T13:50:14Z</dcterms:modified>
</cp:coreProperties>
</file>